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activeTab="1"/>
  </bookViews>
  <sheets>
    <sheet name="Приложение 3 (таб.2)" sheetId="1" r:id="rId1"/>
    <sheet name="Приложение 4 (таб.2)" sheetId="2" r:id="rId2"/>
  </sheets>
  <definedNames>
    <definedName name="_xlnm.Print_Area" localSheetId="1">'Приложение 4 (таб.2)'!$A$1:$J$144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H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 по расходам в форме №1 на 01.10.2017 (13401686,81) ПОСТУПЛЕНИЯ + ОСТАТОК на 01.01.2017</t>
        </r>
      </text>
    </comment>
  </commentList>
</comments>
</file>

<file path=xl/sharedStrings.xml><?xml version="1.0" encoding="utf-8"?>
<sst xmlns="http://schemas.openxmlformats.org/spreadsheetml/2006/main" count="420" uniqueCount="97">
  <si>
    <t>Наименование муниципальной программы, подпрограммы муниципальной программы, основного мероприятия</t>
  </si>
  <si>
    <t>Источник финансирования</t>
  </si>
  <si>
    <t>Всего</t>
  </si>
  <si>
    <t>федеральный бюджет</t>
  </si>
  <si>
    <t>областной бюджет</t>
  </si>
  <si>
    <t>бюджет городского округа</t>
  </si>
  <si>
    <t xml:space="preserve">государственные внебюджетные фонды </t>
  </si>
  <si>
    <t>иные источники</t>
  </si>
  <si>
    <t>«Развитие физической культуры и массового спорта»</t>
  </si>
  <si>
    <t>«Подготовка и проведение физкультурных и спортивных мероприятий, обеспечение участия в соревнованиях для различных категорий и групп населения»</t>
  </si>
  <si>
    <t xml:space="preserve">«Социальная поддержка спортсменов, достигших высоких спортивных результатов» </t>
  </si>
  <si>
    <t>«Развитие спортивной инфраструктуры»</t>
  </si>
  <si>
    <t>«Капитальный ремонт и реконструкция  объектов физической культуры и спорта»</t>
  </si>
  <si>
    <t>«Сертификация спортивных объектов и внесение их во Всероссийский реестр объектов спорта»</t>
  </si>
  <si>
    <t>«Повышение качества оказания муниципальных услуг в сфере физической культуры и спорта»</t>
  </si>
  <si>
    <t>«Обеспечение централизованного ведения бухгалтерского учета»</t>
  </si>
  <si>
    <t>Статус</t>
  </si>
  <si>
    <t>Муниципальная программа</t>
  </si>
  <si>
    <t>Подпрограмма 1</t>
  </si>
  <si>
    <t>Основное мероприятие 1.1.2</t>
  </si>
  <si>
    <t>Подпрограмма 2</t>
  </si>
  <si>
    <t>Подпрограмма 3</t>
  </si>
  <si>
    <t>Расходы (тыс.руб), годы</t>
  </si>
  <si>
    <t>Ответственный исполнитель, соисполнители, участники</t>
  </si>
  <si>
    <t>Всего, в том числе:</t>
  </si>
  <si>
    <t>ответственный исполнитель - УФКиС</t>
  </si>
  <si>
    <t>Код бюджетной классификации</t>
  </si>
  <si>
    <t>ГРБС</t>
  </si>
  <si>
    <t>Рз, Пр</t>
  </si>
  <si>
    <t>ЦСР</t>
  </si>
  <si>
    <t>ВР</t>
  </si>
  <si>
    <t>участник - МКУ «УКС»</t>
  </si>
  <si>
    <t>х</t>
  </si>
  <si>
    <t>0730100000</t>
  </si>
  <si>
    <t>0730121120</t>
  </si>
  <si>
    <t>0730200000</t>
  </si>
  <si>
    <t>0730000000</t>
  </si>
  <si>
    <t>0720422100</t>
  </si>
  <si>
    <t>0710322100</t>
  </si>
  <si>
    <t>0710300000</t>
  </si>
  <si>
    <t>0710217060</t>
  </si>
  <si>
    <t>0710217050</t>
  </si>
  <si>
    <t>0710126010</t>
  </si>
  <si>
    <t>0710100000</t>
  </si>
  <si>
    <t>0710000000</t>
  </si>
  <si>
    <t>0730222100</t>
  </si>
  <si>
    <t>0720224200</t>
  </si>
  <si>
    <t xml:space="preserve">«Обеспечение деятельности (оказание услуг) подведомственных муниципальных  учреждений» </t>
  </si>
  <si>
    <t>Основное мероприятие 1.2.1</t>
  </si>
  <si>
    <t>Основное мероприятие 2.2.1</t>
  </si>
  <si>
    <t>Основное мероприятие 2.4.1</t>
  </si>
  <si>
    <t>Основное мероприятие 3.1.1</t>
  </si>
  <si>
    <t>Основное мероприятие 3.2.1</t>
  </si>
  <si>
    <t>Расходы (тыс. руб), годы</t>
  </si>
  <si>
    <t>07103L0810</t>
  </si>
  <si>
    <t>07103L4950</t>
  </si>
  <si>
    <t>Основное мероприятие 1.1.1</t>
  </si>
  <si>
    <t>Наименование муниципальной программы, подпрограммы муниципальной программы, основного мероприятия, проекта</t>
  </si>
  <si>
    <t>Таблица 2</t>
  </si>
  <si>
    <t>07202S2120</t>
  </si>
  <si>
    <t>0720200000</t>
  </si>
  <si>
    <t>0710370020</t>
  </si>
  <si>
    <t xml:space="preserve">Проект </t>
  </si>
  <si>
    <t>«Развитие физической культуры и спорта в Старооскольском городском округе»</t>
  </si>
  <si>
    <t>«Обеспечение реализации муниципальной программы «Развитие физической культуры и спорта в Старооскольском городском округе»</t>
  </si>
  <si>
    <t>071Р550810</t>
  </si>
  <si>
    <t>Основное мероприятие 1.2.2</t>
  </si>
  <si>
    <t>«Проект «Спорт - норма жизни»</t>
  </si>
  <si>
    <t>071Р500000</t>
  </si>
  <si>
    <t>071Р552290</t>
  </si>
  <si>
    <t xml:space="preserve">«Создание системы спортивной подготовки по виду спорта СБЕ ММА в Старооскольском городском округе» </t>
  </si>
  <si>
    <t xml:space="preserve">«Создание модели популяризации вольной борьбы среди детей дошкольного возраста» «В спортивную школу - через детский сад» </t>
  </si>
  <si>
    <t>«Создание площадки для реализации комплекса мероприятий «Подвижные игры народов мира» на базе муниципального автономного учреждения «Теннисный центр «ТенХауС»</t>
  </si>
  <si>
    <t>Итого на II этапе (2021-2025 годы)</t>
  </si>
  <si>
    <t>Проект 1.1.1.2</t>
  </si>
  <si>
    <t>Проект 1.2.1.1</t>
  </si>
  <si>
    <t>Проект  1.1.1.1</t>
  </si>
  <si>
    <t>Старооскольского городского округа</t>
  </si>
  <si>
    <t xml:space="preserve">«Создание сети интерактивных площадок по  популяризации традиционных подвижных игр народов мира и организации активного досуга» </t>
  </si>
  <si>
    <t>«Создание модели популяризации вольной борьбы среди детей дошкольного возраста на территории Старооскольского городского округа («В спортивную школу - через детский сад»)»</t>
  </si>
  <si>
    <t>».</t>
  </si>
  <si>
    <t>0720244100</t>
  </si>
  <si>
    <t>07202S1120</t>
  </si>
  <si>
    <t>участник - администрация Старооскольского городского округа в лице департамента строительства и архитектуры</t>
  </si>
  <si>
    <t>«Создание академии «Спортивный волонтер» на базе МБУ СШ Спартак»</t>
  </si>
  <si>
    <t>0720400000</t>
  </si>
  <si>
    <t>072P551390</t>
  </si>
  <si>
    <t>072P500000</t>
  </si>
  <si>
    <t>Основное мероприятие 2.1.2</t>
  </si>
  <si>
    <t>Приложение 2</t>
  </si>
  <si>
    <t>к постановлению администрации</t>
  </si>
  <si>
    <t>«Ресурсное обеспечение реализации муниципальной программы за счет бюджета городского округа на II этап реализации</t>
  </si>
  <si>
    <t xml:space="preserve">        ».</t>
  </si>
  <si>
    <t>«Ресурсное обеспечение и прогнозная (справочная) оценка расходов   на реализацию основных  мероприятий муниципальной программы из различных источников финансирования на II этап реализации</t>
  </si>
  <si>
    <t>Приложение 3</t>
  </si>
  <si>
    <r>
      <t>от «</t>
    </r>
    <r>
      <rPr>
        <u val="single"/>
        <sz val="28"/>
        <color indexed="8"/>
        <rFont val="Times New Roman"/>
        <family val="1"/>
      </rPr>
      <t>13</t>
    </r>
    <r>
      <rPr>
        <sz val="28"/>
        <color indexed="8"/>
        <rFont val="Times New Roman"/>
        <family val="1"/>
      </rPr>
      <t xml:space="preserve">» </t>
    </r>
    <r>
      <rPr>
        <u val="single"/>
        <sz val="28"/>
        <color indexed="8"/>
        <rFont val="Times New Roman"/>
        <family val="1"/>
      </rPr>
      <t>октября</t>
    </r>
    <r>
      <rPr>
        <sz val="28"/>
        <color indexed="8"/>
        <rFont val="Times New Roman"/>
        <family val="1"/>
      </rPr>
      <t xml:space="preserve"> 2021 года № </t>
    </r>
    <r>
      <rPr>
        <u val="single"/>
        <sz val="28"/>
        <color indexed="8"/>
        <rFont val="Times New Roman"/>
        <family val="1"/>
      </rPr>
      <t>2454</t>
    </r>
  </si>
  <si>
    <r>
      <t>от «</t>
    </r>
    <r>
      <rPr>
        <u val="single"/>
        <sz val="20"/>
        <color indexed="8"/>
        <rFont val="Times New Roman"/>
        <family val="1"/>
      </rPr>
      <t>13</t>
    </r>
    <r>
      <rPr>
        <sz val="20"/>
        <color indexed="8"/>
        <rFont val="Times New Roman"/>
        <family val="1"/>
      </rPr>
      <t xml:space="preserve">» </t>
    </r>
    <r>
      <rPr>
        <u val="single"/>
        <sz val="20"/>
        <color indexed="8"/>
        <rFont val="Times New Roman"/>
        <family val="1"/>
      </rPr>
      <t>октября</t>
    </r>
    <r>
      <rPr>
        <sz val="20"/>
        <color indexed="8"/>
        <rFont val="Times New Roman"/>
        <family val="1"/>
      </rPr>
      <t xml:space="preserve"> 2021 года № </t>
    </r>
    <r>
      <rPr>
        <u val="single"/>
        <sz val="20"/>
        <color indexed="8"/>
        <rFont val="Times New Roman"/>
        <family val="1"/>
      </rPr>
      <t>2454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</si>
</sst>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</numFmts>
  <fonts count="61">
    <font>
      <sz val="11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8"/>
      <color indexed="8"/>
      <name val="Times New Roman"/>
      <family val="1"/>
    </font>
    <font>
      <sz val="2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27"/>
      <color indexed="8"/>
      <name val="Times New Roman"/>
      <family val="1"/>
    </font>
    <font>
      <sz val="31"/>
      <color indexed="8"/>
      <name val="Times New Roman"/>
      <family val="1"/>
    </font>
    <font>
      <sz val="21"/>
      <color indexed="8"/>
      <name val="Times New Roman"/>
      <family val="1"/>
    </font>
    <font>
      <b/>
      <sz val="21"/>
      <color indexed="8"/>
      <name val="Times New Roman"/>
      <family val="1"/>
    </font>
    <font>
      <sz val="21"/>
      <name val="Times New Roman"/>
      <family val="1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u val="single"/>
      <sz val="20"/>
      <color indexed="8"/>
      <name val="Times New Roman"/>
      <family val="1"/>
    </font>
    <font>
      <u val="single"/>
      <sz val="28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center"/>
    </xf>
    <xf numFmtId="0" fontId="20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vertical="top" wrapText="1"/>
    </xf>
    <xf numFmtId="3" fontId="22" fillId="33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19" borderId="0" xfId="0" applyFont="1" applyFill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vertical="top"/>
    </xf>
    <xf numFmtId="179" fontId="22" fillId="33" borderId="10" xfId="0" applyNumberFormat="1" applyFont="1" applyFill="1" applyBorder="1" applyAlignment="1">
      <alignment horizontal="center" vertical="top" wrapText="1"/>
    </xf>
    <xf numFmtId="3" fontId="13" fillId="33" borderId="10" xfId="0" applyNumberFormat="1" applyFont="1" applyFill="1" applyBorder="1" applyAlignment="1">
      <alignment horizontal="center" vertical="top" wrapText="1"/>
    </xf>
    <xf numFmtId="179" fontId="13" fillId="33" borderId="10" xfId="0" applyNumberFormat="1" applyFont="1" applyFill="1" applyBorder="1" applyAlignment="1">
      <alignment horizontal="center" vertical="top" wrapText="1"/>
    </xf>
    <xf numFmtId="179" fontId="24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174" fontId="22" fillId="33" borderId="10" xfId="0" applyNumberFormat="1" applyFont="1" applyFill="1" applyBorder="1" applyAlignment="1">
      <alignment horizontal="center" vertical="top" wrapText="1"/>
    </xf>
    <xf numFmtId="3" fontId="13" fillId="33" borderId="11" xfId="0" applyNumberFormat="1" applyFont="1" applyFill="1" applyBorder="1" applyAlignment="1">
      <alignment horizontal="center" vertical="top" wrapText="1"/>
    </xf>
    <xf numFmtId="179" fontId="13" fillId="33" borderId="11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right" vertical="center"/>
    </xf>
    <xf numFmtId="0" fontId="11" fillId="33" borderId="10" xfId="0" applyFont="1" applyFill="1" applyBorder="1" applyAlignment="1">
      <alignment vertical="top"/>
    </xf>
    <xf numFmtId="179" fontId="5" fillId="33" borderId="10" xfId="0" applyNumberFormat="1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179" fontId="6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2" fillId="0" borderId="13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33" borderId="15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justify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33" borderId="15" xfId="0" applyFont="1" applyFill="1" applyBorder="1" applyAlignment="1">
      <alignment horizontal="center" vertical="top"/>
    </xf>
    <xf numFmtId="0" fontId="23" fillId="33" borderId="16" xfId="0" applyFont="1" applyFill="1" applyBorder="1" applyAlignment="1">
      <alignment horizontal="center" vertical="top"/>
    </xf>
    <xf numFmtId="0" fontId="23" fillId="33" borderId="14" xfId="0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justify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/>
    </xf>
    <xf numFmtId="2" fontId="22" fillId="0" borderId="13" xfId="0" applyNumberFormat="1" applyFont="1" applyFill="1" applyBorder="1" applyAlignment="1">
      <alignment horizontal="justify" vertical="top" wrapText="1"/>
    </xf>
    <xf numFmtId="2" fontId="22" fillId="0" borderId="12" xfId="0" applyNumberFormat="1" applyFont="1" applyFill="1" applyBorder="1" applyAlignment="1">
      <alignment horizontal="justify" vertical="top" wrapText="1"/>
    </xf>
    <xf numFmtId="2" fontId="22" fillId="0" borderId="11" xfId="0" applyNumberFormat="1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1163300" y="162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1047750</xdr:colOff>
      <xdr:row>0</xdr:row>
      <xdr:rowOff>361950</xdr:rowOff>
    </xdr:from>
    <xdr:ext cx="180975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1163300" y="361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O87"/>
  <sheetViews>
    <sheetView view="pageBreakPreview" zoomScale="50" zoomScaleNormal="34" zoomScaleSheetLayoutView="50" zoomScalePageLayoutView="64" workbookViewId="0" topLeftCell="A1">
      <selection activeCell="I4" sqref="I4:O4"/>
    </sheetView>
  </sheetViews>
  <sheetFormatPr defaultColWidth="9.140625" defaultRowHeight="15"/>
  <cols>
    <col min="1" max="1" width="29.421875" style="1" customWidth="1"/>
    <col min="2" max="2" width="48.00390625" style="1" customWidth="1"/>
    <col min="3" max="3" width="47.140625" style="1" customWidth="1"/>
    <col min="4" max="4" width="14.140625" style="1" customWidth="1"/>
    <col min="5" max="5" width="13.00390625" style="1" customWidth="1"/>
    <col min="6" max="6" width="26.421875" style="1" customWidth="1"/>
    <col min="7" max="7" width="8.140625" style="1" customWidth="1"/>
    <col min="8" max="8" width="19.140625" style="1" hidden="1" customWidth="1"/>
    <col min="9" max="9" width="23.421875" style="1" customWidth="1"/>
    <col min="10" max="10" width="18.57421875" style="34" customWidth="1"/>
    <col min="11" max="11" width="19.140625" style="35" customWidth="1"/>
    <col min="12" max="12" width="18.00390625" style="35" customWidth="1"/>
    <col min="13" max="13" width="19.421875" style="1" customWidth="1"/>
    <col min="14" max="14" width="18.140625" style="1" customWidth="1"/>
    <col min="15" max="15" width="17.7109375" style="1" hidden="1" customWidth="1"/>
    <col min="16" max="16384" width="9.140625" style="1" customWidth="1"/>
  </cols>
  <sheetData>
    <row r="1" spans="9:15" s="19" customFormat="1" ht="32.25" customHeight="1">
      <c r="I1" s="68" t="s">
        <v>89</v>
      </c>
      <c r="J1" s="68"/>
      <c r="K1" s="68"/>
      <c r="L1" s="68"/>
      <c r="M1" s="68"/>
      <c r="N1" s="68"/>
      <c r="O1" s="68"/>
    </row>
    <row r="2" spans="9:15" s="19" customFormat="1" ht="31.5" customHeight="1">
      <c r="I2" s="68" t="s">
        <v>90</v>
      </c>
      <c r="J2" s="68"/>
      <c r="K2" s="68"/>
      <c r="L2" s="68"/>
      <c r="M2" s="68"/>
      <c r="N2" s="68"/>
      <c r="O2" s="68"/>
    </row>
    <row r="3" spans="9:15" s="19" customFormat="1" ht="33.75" customHeight="1">
      <c r="I3" s="68" t="s">
        <v>77</v>
      </c>
      <c r="J3" s="68"/>
      <c r="K3" s="68"/>
      <c r="L3" s="68"/>
      <c r="M3" s="68"/>
      <c r="N3" s="68"/>
      <c r="O3" s="68"/>
    </row>
    <row r="4" spans="9:15" s="19" customFormat="1" ht="30.75" customHeight="1">
      <c r="I4" s="68" t="s">
        <v>95</v>
      </c>
      <c r="J4" s="68"/>
      <c r="K4" s="68"/>
      <c r="L4" s="68"/>
      <c r="M4" s="68"/>
      <c r="N4" s="68"/>
      <c r="O4" s="68"/>
    </row>
    <row r="5" spans="1:15" ht="68.25" customHeight="1">
      <c r="A5" s="73" t="s">
        <v>91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27.75" customHeight="1">
      <c r="A6" s="17"/>
      <c r="B6" s="17"/>
      <c r="C6" s="17"/>
      <c r="D6" s="17"/>
      <c r="E6" s="17"/>
      <c r="F6" s="17"/>
      <c r="G6" s="17"/>
      <c r="H6" s="36"/>
      <c r="I6" s="36"/>
      <c r="J6" s="36"/>
      <c r="K6" s="36"/>
      <c r="L6" s="36"/>
      <c r="M6" s="120" t="s">
        <v>58</v>
      </c>
      <c r="N6" s="120"/>
      <c r="O6" s="120"/>
    </row>
    <row r="7" spans="1:15" s="8" customFormat="1" ht="58.5" customHeight="1">
      <c r="A7" s="76" t="s">
        <v>16</v>
      </c>
      <c r="B7" s="74" t="s">
        <v>57</v>
      </c>
      <c r="C7" s="104" t="s">
        <v>23</v>
      </c>
      <c r="D7" s="79" t="s">
        <v>26</v>
      </c>
      <c r="E7" s="80"/>
      <c r="F7" s="80"/>
      <c r="G7" s="81"/>
      <c r="H7" s="106" t="s">
        <v>22</v>
      </c>
      <c r="I7" s="106"/>
      <c r="J7" s="106"/>
      <c r="K7" s="106"/>
      <c r="L7" s="106"/>
      <c r="M7" s="106"/>
      <c r="N7" s="106"/>
      <c r="O7" s="37"/>
    </row>
    <row r="8" spans="1:15" s="8" customFormat="1" ht="15" customHeight="1">
      <c r="A8" s="76"/>
      <c r="B8" s="78"/>
      <c r="C8" s="104"/>
      <c r="D8" s="74" t="s">
        <v>27</v>
      </c>
      <c r="E8" s="74" t="s">
        <v>28</v>
      </c>
      <c r="F8" s="74" t="s">
        <v>29</v>
      </c>
      <c r="G8" s="74" t="s">
        <v>30</v>
      </c>
      <c r="H8" s="77">
        <v>2020</v>
      </c>
      <c r="I8" s="77" t="s">
        <v>73</v>
      </c>
      <c r="J8" s="77">
        <v>2021</v>
      </c>
      <c r="K8" s="77">
        <v>2022</v>
      </c>
      <c r="L8" s="77">
        <v>2023</v>
      </c>
      <c r="M8" s="77">
        <v>2024</v>
      </c>
      <c r="N8" s="77">
        <v>2025</v>
      </c>
      <c r="O8" s="77">
        <v>2020</v>
      </c>
    </row>
    <row r="9" spans="1:15" s="8" customFormat="1" ht="123" customHeight="1">
      <c r="A9" s="76"/>
      <c r="B9" s="75"/>
      <c r="C9" s="104"/>
      <c r="D9" s="75"/>
      <c r="E9" s="75"/>
      <c r="F9" s="75"/>
      <c r="G9" s="75"/>
      <c r="H9" s="77"/>
      <c r="I9" s="77"/>
      <c r="J9" s="77"/>
      <c r="K9" s="77"/>
      <c r="L9" s="77"/>
      <c r="M9" s="77"/>
      <c r="N9" s="77"/>
      <c r="O9" s="77"/>
    </row>
    <row r="10" spans="1:15" s="9" customFormat="1" ht="39" customHeight="1">
      <c r="A10" s="62" t="s">
        <v>17</v>
      </c>
      <c r="B10" s="65" t="s">
        <v>63</v>
      </c>
      <c r="C10" s="25" t="s">
        <v>24</v>
      </c>
      <c r="D10" s="26" t="s">
        <v>32</v>
      </c>
      <c r="E10" s="26" t="s">
        <v>32</v>
      </c>
      <c r="F10" s="27" t="s">
        <v>32</v>
      </c>
      <c r="G10" s="26" t="s">
        <v>32</v>
      </c>
      <c r="H10" s="38">
        <f>H11+H12</f>
        <v>159916</v>
      </c>
      <c r="I10" s="38">
        <f>J10+K10+L10+M10+N10+O10</f>
        <v>1161358.2</v>
      </c>
      <c r="J10" s="38">
        <f>J11+J12+J13</f>
        <v>213611.19999999998</v>
      </c>
      <c r="K10" s="38">
        <f>K11+K12+K13</f>
        <v>233052</v>
      </c>
      <c r="L10" s="38">
        <f>L11+L12+L13</f>
        <v>236391</v>
      </c>
      <c r="M10" s="38">
        <f>M11+M12+M13</f>
        <v>239152</v>
      </c>
      <c r="N10" s="38">
        <f>N11+N12+N13</f>
        <v>239152</v>
      </c>
      <c r="O10" s="39">
        <f>O11+O12</f>
        <v>0</v>
      </c>
    </row>
    <row r="11" spans="1:15" s="9" customFormat="1" ht="54.75" customHeight="1">
      <c r="A11" s="63"/>
      <c r="B11" s="66"/>
      <c r="C11" s="25" t="s">
        <v>25</v>
      </c>
      <c r="D11" s="26">
        <v>874</v>
      </c>
      <c r="E11" s="26" t="s">
        <v>32</v>
      </c>
      <c r="F11" s="27" t="s">
        <v>32</v>
      </c>
      <c r="G11" s="26" t="s">
        <v>32</v>
      </c>
      <c r="H11" s="38">
        <f>H15+H47+H73</f>
        <v>153916</v>
      </c>
      <c r="I11" s="38">
        <f>J11+K11+L11+M11+N11+O11</f>
        <v>1137792.2</v>
      </c>
      <c r="J11" s="38">
        <f aca="true" t="shared" si="0" ref="J11:O11">J15+J47+J73</f>
        <v>209571.19999999998</v>
      </c>
      <c r="K11" s="38">
        <f>K15+K47+K73</f>
        <v>228765</v>
      </c>
      <c r="L11" s="38">
        <f t="shared" si="0"/>
        <v>233152</v>
      </c>
      <c r="M11" s="38">
        <f t="shared" si="0"/>
        <v>233152</v>
      </c>
      <c r="N11" s="38">
        <f t="shared" si="0"/>
        <v>233152</v>
      </c>
      <c r="O11" s="39">
        <f t="shared" si="0"/>
        <v>0</v>
      </c>
    </row>
    <row r="12" spans="1:15" s="9" customFormat="1" ht="68.25" customHeight="1" hidden="1">
      <c r="A12" s="63"/>
      <c r="B12" s="66"/>
      <c r="C12" s="25" t="s">
        <v>31</v>
      </c>
      <c r="D12" s="26">
        <v>834</v>
      </c>
      <c r="E12" s="26" t="s">
        <v>32</v>
      </c>
      <c r="F12" s="27" t="s">
        <v>32</v>
      </c>
      <c r="G12" s="26" t="s">
        <v>32</v>
      </c>
      <c r="H12" s="38">
        <f>H48</f>
        <v>6000</v>
      </c>
      <c r="I12" s="31">
        <f>J12+K12+L12+M12+N12+O12</f>
        <v>0</v>
      </c>
      <c r="J12" s="31">
        <f>J48</f>
        <v>0</v>
      </c>
      <c r="K12" s="31"/>
      <c r="L12" s="31"/>
      <c r="M12" s="31"/>
      <c r="N12" s="31"/>
      <c r="O12" s="39">
        <f>O48</f>
        <v>0</v>
      </c>
    </row>
    <row r="13" spans="1:15" s="9" customFormat="1" ht="186" customHeight="1">
      <c r="A13" s="64"/>
      <c r="B13" s="67"/>
      <c r="C13" s="25" t="s">
        <v>83</v>
      </c>
      <c r="D13" s="26">
        <v>850</v>
      </c>
      <c r="E13" s="26" t="s">
        <v>32</v>
      </c>
      <c r="F13" s="27" t="s">
        <v>32</v>
      </c>
      <c r="G13" s="26" t="s">
        <v>32</v>
      </c>
      <c r="H13" s="38"/>
      <c r="I13" s="38">
        <f>J13+K13+L13+M13+N13+O13</f>
        <v>23566</v>
      </c>
      <c r="J13" s="38">
        <f aca="true" t="shared" si="1" ref="J13:O13">J49</f>
        <v>4040</v>
      </c>
      <c r="K13" s="38">
        <f t="shared" si="1"/>
        <v>4287</v>
      </c>
      <c r="L13" s="38">
        <f t="shared" si="1"/>
        <v>3239</v>
      </c>
      <c r="M13" s="38">
        <f t="shared" si="1"/>
        <v>6000</v>
      </c>
      <c r="N13" s="38">
        <f t="shared" si="1"/>
        <v>6000</v>
      </c>
      <c r="O13" s="40">
        <f t="shared" si="1"/>
        <v>0</v>
      </c>
    </row>
    <row r="14" spans="1:15" s="9" customFormat="1" ht="13.5" customHeight="1" hidden="1">
      <c r="A14" s="62" t="s">
        <v>18</v>
      </c>
      <c r="B14" s="24" t="s">
        <v>8</v>
      </c>
      <c r="C14" s="25"/>
      <c r="D14" s="26"/>
      <c r="E14" s="26"/>
      <c r="F14" s="27"/>
      <c r="G14" s="26"/>
      <c r="H14" s="38"/>
      <c r="I14" s="38">
        <f>J12+K12+L12+M12+N12+O12</f>
        <v>0</v>
      </c>
      <c r="J14" s="38"/>
      <c r="K14" s="38"/>
      <c r="L14" s="38"/>
      <c r="M14" s="38"/>
      <c r="N14" s="38"/>
      <c r="O14" s="39"/>
    </row>
    <row r="15" spans="1:15" s="9" customFormat="1" ht="89.25" customHeight="1">
      <c r="A15" s="64"/>
      <c r="B15" s="28" t="s">
        <v>8</v>
      </c>
      <c r="C15" s="25" t="s">
        <v>24</v>
      </c>
      <c r="D15" s="26">
        <v>874</v>
      </c>
      <c r="E15" s="26">
        <v>1102</v>
      </c>
      <c r="F15" s="27" t="s">
        <v>44</v>
      </c>
      <c r="G15" s="26" t="s">
        <v>32</v>
      </c>
      <c r="H15" s="38">
        <f>H16+H29+H36</f>
        <v>145434</v>
      </c>
      <c r="I15" s="38">
        <f aca="true" t="shared" si="2" ref="I15:I31">J15+K15+L15+M15+N15+O15</f>
        <v>1051877.6</v>
      </c>
      <c r="J15" s="41">
        <f>J16+J29+J35+J43</f>
        <v>193425.19999999998</v>
      </c>
      <c r="K15" s="41">
        <f>K16+K29+K35+K43</f>
        <v>211806</v>
      </c>
      <c r="L15" s="41">
        <f>L16+L29+L35+L43</f>
        <v>215548.8</v>
      </c>
      <c r="M15" s="41">
        <f>M16+M29+M35+M43</f>
        <v>215548.8</v>
      </c>
      <c r="N15" s="41">
        <f>N16+N29+N35+N43</f>
        <v>215548.8</v>
      </c>
      <c r="O15" s="42">
        <f>O16+O29+O35</f>
        <v>0</v>
      </c>
    </row>
    <row r="16" spans="1:15" s="9" customFormat="1" ht="27" customHeight="1">
      <c r="A16" s="62" t="s">
        <v>56</v>
      </c>
      <c r="B16" s="65" t="s">
        <v>9</v>
      </c>
      <c r="C16" s="25" t="s">
        <v>24</v>
      </c>
      <c r="D16" s="26">
        <v>874</v>
      </c>
      <c r="E16" s="26">
        <v>1102</v>
      </c>
      <c r="F16" s="27" t="s">
        <v>43</v>
      </c>
      <c r="G16" s="26" t="s">
        <v>32</v>
      </c>
      <c r="H16" s="38">
        <f>H17+H18+H19+H20</f>
        <v>10141</v>
      </c>
      <c r="I16" s="38">
        <f t="shared" si="2"/>
        <v>62074.5</v>
      </c>
      <c r="J16" s="38">
        <f aca="true" t="shared" si="3" ref="J16:O16">J17+J18+J19+J20</f>
        <v>13314.5</v>
      </c>
      <c r="K16" s="38">
        <f t="shared" si="3"/>
        <v>12190</v>
      </c>
      <c r="L16" s="38">
        <f t="shared" si="3"/>
        <v>12190</v>
      </c>
      <c r="M16" s="38">
        <f t="shared" si="3"/>
        <v>12190</v>
      </c>
      <c r="N16" s="38">
        <f t="shared" si="3"/>
        <v>12190</v>
      </c>
      <c r="O16" s="39">
        <f t="shared" si="3"/>
        <v>0</v>
      </c>
    </row>
    <row r="17" spans="1:15" s="9" customFormat="1" ht="30" customHeight="1">
      <c r="A17" s="63"/>
      <c r="B17" s="66"/>
      <c r="C17" s="105" t="s">
        <v>25</v>
      </c>
      <c r="D17" s="26">
        <v>874</v>
      </c>
      <c r="E17" s="26">
        <v>1102</v>
      </c>
      <c r="F17" s="27" t="s">
        <v>42</v>
      </c>
      <c r="G17" s="26">
        <v>100</v>
      </c>
      <c r="H17" s="38">
        <v>811</v>
      </c>
      <c r="I17" s="38">
        <f t="shared" si="2"/>
        <v>5126.5</v>
      </c>
      <c r="J17" s="38">
        <v>1794.5</v>
      </c>
      <c r="K17" s="38">
        <v>833</v>
      </c>
      <c r="L17" s="38">
        <v>833</v>
      </c>
      <c r="M17" s="38">
        <v>833</v>
      </c>
      <c r="N17" s="38">
        <v>833</v>
      </c>
      <c r="O17" s="39"/>
    </row>
    <row r="18" spans="1:15" s="9" customFormat="1" ht="39" customHeight="1">
      <c r="A18" s="63"/>
      <c r="B18" s="66"/>
      <c r="C18" s="95"/>
      <c r="D18" s="26">
        <v>874</v>
      </c>
      <c r="E18" s="26">
        <v>1102</v>
      </c>
      <c r="F18" s="27" t="s">
        <v>42</v>
      </c>
      <c r="G18" s="26">
        <v>200</v>
      </c>
      <c r="H18" s="38">
        <v>459</v>
      </c>
      <c r="I18" s="38">
        <f t="shared" si="2"/>
        <v>2605</v>
      </c>
      <c r="J18" s="38">
        <v>881</v>
      </c>
      <c r="K18" s="38">
        <v>431</v>
      </c>
      <c r="L18" s="38">
        <v>431</v>
      </c>
      <c r="M18" s="38">
        <v>431</v>
      </c>
      <c r="N18" s="38">
        <v>431</v>
      </c>
      <c r="O18" s="39"/>
    </row>
    <row r="19" spans="1:15" s="9" customFormat="1" ht="55.5" customHeight="1">
      <c r="A19" s="63"/>
      <c r="B19" s="66"/>
      <c r="C19" s="95"/>
      <c r="D19" s="26">
        <v>874</v>
      </c>
      <c r="E19" s="26">
        <v>1102</v>
      </c>
      <c r="F19" s="27" t="s">
        <v>42</v>
      </c>
      <c r="G19" s="26">
        <v>300</v>
      </c>
      <c r="H19" s="38">
        <v>900</v>
      </c>
      <c r="I19" s="38">
        <f t="shared" si="2"/>
        <v>4100</v>
      </c>
      <c r="J19" s="38">
        <v>500</v>
      </c>
      <c r="K19" s="38">
        <v>900</v>
      </c>
      <c r="L19" s="38">
        <v>900</v>
      </c>
      <c r="M19" s="38">
        <v>900</v>
      </c>
      <c r="N19" s="38">
        <v>900</v>
      </c>
      <c r="O19" s="39"/>
    </row>
    <row r="20" spans="1:15" s="9" customFormat="1" ht="55.5" customHeight="1">
      <c r="A20" s="64"/>
      <c r="B20" s="67"/>
      <c r="C20" s="96"/>
      <c r="D20" s="26">
        <v>874</v>
      </c>
      <c r="E20" s="26">
        <v>1102</v>
      </c>
      <c r="F20" s="27" t="s">
        <v>42</v>
      </c>
      <c r="G20" s="26">
        <v>600</v>
      </c>
      <c r="H20" s="38">
        <v>7971</v>
      </c>
      <c r="I20" s="38">
        <f t="shared" si="2"/>
        <v>50243</v>
      </c>
      <c r="J20" s="38">
        <v>10139</v>
      </c>
      <c r="K20" s="38">
        <v>10026</v>
      </c>
      <c r="L20" s="38">
        <v>10026</v>
      </c>
      <c r="M20" s="38">
        <v>10026</v>
      </c>
      <c r="N20" s="38">
        <v>10026</v>
      </c>
      <c r="O20" s="39"/>
    </row>
    <row r="21" spans="1:15" s="8" customFormat="1" ht="58.5" customHeight="1">
      <c r="A21" s="101" t="s">
        <v>16</v>
      </c>
      <c r="B21" s="74" t="s">
        <v>57</v>
      </c>
      <c r="C21" s="74" t="s">
        <v>23</v>
      </c>
      <c r="D21" s="79" t="s">
        <v>26</v>
      </c>
      <c r="E21" s="80"/>
      <c r="F21" s="80"/>
      <c r="G21" s="81"/>
      <c r="H21" s="82" t="s">
        <v>22</v>
      </c>
      <c r="I21" s="83"/>
      <c r="J21" s="83"/>
      <c r="K21" s="83"/>
      <c r="L21" s="83"/>
      <c r="M21" s="83"/>
      <c r="N21" s="84"/>
      <c r="O21" s="37"/>
    </row>
    <row r="22" spans="1:15" s="8" customFormat="1" ht="15" customHeight="1">
      <c r="A22" s="102"/>
      <c r="B22" s="78"/>
      <c r="C22" s="78"/>
      <c r="D22" s="74" t="s">
        <v>27</v>
      </c>
      <c r="E22" s="74" t="s">
        <v>28</v>
      </c>
      <c r="F22" s="74" t="s">
        <v>29</v>
      </c>
      <c r="G22" s="74" t="s">
        <v>30</v>
      </c>
      <c r="H22" s="69">
        <v>2020</v>
      </c>
      <c r="I22" s="69" t="s">
        <v>73</v>
      </c>
      <c r="J22" s="69">
        <v>2021</v>
      </c>
      <c r="K22" s="69">
        <v>2022</v>
      </c>
      <c r="L22" s="69">
        <v>2023</v>
      </c>
      <c r="M22" s="69">
        <v>2024</v>
      </c>
      <c r="N22" s="69">
        <v>2025</v>
      </c>
      <c r="O22" s="69">
        <v>2020</v>
      </c>
    </row>
    <row r="23" spans="1:15" s="8" customFormat="1" ht="120.75" customHeight="1">
      <c r="A23" s="103"/>
      <c r="B23" s="75"/>
      <c r="C23" s="75"/>
      <c r="D23" s="75"/>
      <c r="E23" s="75"/>
      <c r="F23" s="75"/>
      <c r="G23" s="75"/>
      <c r="H23" s="70"/>
      <c r="I23" s="70"/>
      <c r="J23" s="70"/>
      <c r="K23" s="70"/>
      <c r="L23" s="70"/>
      <c r="M23" s="70"/>
      <c r="N23" s="70"/>
      <c r="O23" s="70"/>
    </row>
    <row r="24" spans="1:15" s="9" customFormat="1" ht="40.5" customHeight="1" hidden="1">
      <c r="A24" s="108" t="s">
        <v>74</v>
      </c>
      <c r="B24" s="111" t="s">
        <v>70</v>
      </c>
      <c r="C24" s="18" t="s">
        <v>24</v>
      </c>
      <c r="D24" s="4">
        <v>874</v>
      </c>
      <c r="E24" s="4">
        <v>1102</v>
      </c>
      <c r="F24" s="3" t="s">
        <v>43</v>
      </c>
      <c r="G24" s="4" t="s">
        <v>32</v>
      </c>
      <c r="H24" s="40">
        <f>H25+H26+H28</f>
        <v>5</v>
      </c>
      <c r="I24" s="39">
        <f t="shared" si="2"/>
        <v>0</v>
      </c>
      <c r="J24" s="39">
        <f>J25+J26+J28</f>
        <v>0</v>
      </c>
      <c r="K24" s="39">
        <f>K25+K26+K28</f>
        <v>0</v>
      </c>
      <c r="L24" s="39">
        <f>L25+L26+L28</f>
        <v>0</v>
      </c>
      <c r="M24" s="39">
        <f>M25+M26+M27+M28</f>
        <v>0</v>
      </c>
      <c r="N24" s="39">
        <f>N25+N26+N27+N28</f>
        <v>0</v>
      </c>
      <c r="O24" s="39">
        <f>O25+O26+O27+O28</f>
        <v>0</v>
      </c>
    </row>
    <row r="25" spans="1:15" s="9" customFormat="1" ht="40.5" customHeight="1" hidden="1">
      <c r="A25" s="109"/>
      <c r="B25" s="112"/>
      <c r="C25" s="114" t="s">
        <v>25</v>
      </c>
      <c r="D25" s="4">
        <v>874</v>
      </c>
      <c r="E25" s="4">
        <v>1102</v>
      </c>
      <c r="F25" s="3" t="s">
        <v>42</v>
      </c>
      <c r="G25" s="4">
        <v>100</v>
      </c>
      <c r="H25" s="39">
        <v>0</v>
      </c>
      <c r="I25" s="39">
        <f t="shared" si="2"/>
        <v>0</v>
      </c>
      <c r="J25" s="39"/>
      <c r="K25" s="39"/>
      <c r="L25" s="39"/>
      <c r="M25" s="39"/>
      <c r="N25" s="39"/>
      <c r="O25" s="39"/>
    </row>
    <row r="26" spans="1:15" s="9" customFormat="1" ht="40.5" customHeight="1" hidden="1">
      <c r="A26" s="109"/>
      <c r="B26" s="112"/>
      <c r="C26" s="115"/>
      <c r="D26" s="4">
        <v>874</v>
      </c>
      <c r="E26" s="4">
        <v>1102</v>
      </c>
      <c r="F26" s="3" t="s">
        <v>42</v>
      </c>
      <c r="G26" s="4">
        <v>200</v>
      </c>
      <c r="H26" s="39"/>
      <c r="I26" s="39">
        <f t="shared" si="2"/>
        <v>0</v>
      </c>
      <c r="J26" s="39"/>
      <c r="K26" s="39"/>
      <c r="L26" s="39"/>
      <c r="M26" s="39"/>
      <c r="N26" s="39"/>
      <c r="O26" s="39"/>
    </row>
    <row r="27" spans="1:15" s="9" customFormat="1" ht="40.5" customHeight="1" hidden="1">
      <c r="A27" s="109"/>
      <c r="B27" s="112"/>
      <c r="C27" s="115"/>
      <c r="D27" s="4">
        <v>874</v>
      </c>
      <c r="E27" s="4">
        <v>1102</v>
      </c>
      <c r="F27" s="3" t="s">
        <v>42</v>
      </c>
      <c r="G27" s="4">
        <v>300</v>
      </c>
      <c r="H27" s="39"/>
      <c r="I27" s="39">
        <f t="shared" si="2"/>
        <v>0</v>
      </c>
      <c r="J27" s="39"/>
      <c r="K27" s="39"/>
      <c r="L27" s="39"/>
      <c r="M27" s="39"/>
      <c r="N27" s="39"/>
      <c r="O27" s="39"/>
    </row>
    <row r="28" spans="1:15" s="9" customFormat="1" ht="40.5" customHeight="1" hidden="1">
      <c r="A28" s="110"/>
      <c r="B28" s="113"/>
      <c r="C28" s="116"/>
      <c r="D28" s="4">
        <v>874</v>
      </c>
      <c r="E28" s="4">
        <v>1102</v>
      </c>
      <c r="F28" s="3" t="s">
        <v>42</v>
      </c>
      <c r="G28" s="4">
        <v>600</v>
      </c>
      <c r="H28" s="40">
        <v>5</v>
      </c>
      <c r="I28" s="39">
        <f t="shared" si="2"/>
        <v>0</v>
      </c>
      <c r="J28" s="39"/>
      <c r="K28" s="39"/>
      <c r="L28" s="39"/>
      <c r="M28" s="39"/>
      <c r="N28" s="39"/>
      <c r="O28" s="39"/>
    </row>
    <row r="29" spans="1:15" s="9" customFormat="1" ht="34.5" customHeight="1">
      <c r="A29" s="100" t="s">
        <v>19</v>
      </c>
      <c r="B29" s="65" t="s">
        <v>10</v>
      </c>
      <c r="C29" s="25" t="s">
        <v>24</v>
      </c>
      <c r="D29" s="26">
        <v>874</v>
      </c>
      <c r="E29" s="26" t="s">
        <v>32</v>
      </c>
      <c r="F29" s="27" t="s">
        <v>32</v>
      </c>
      <c r="G29" s="26" t="s">
        <v>32</v>
      </c>
      <c r="H29" s="38">
        <f>H30+H31</f>
        <v>682</v>
      </c>
      <c r="I29" s="38">
        <f t="shared" si="2"/>
        <v>3619.4</v>
      </c>
      <c r="J29" s="38">
        <f aca="true" t="shared" si="4" ref="J29:O29">J30+J31</f>
        <v>555.4</v>
      </c>
      <c r="K29" s="38">
        <f t="shared" si="4"/>
        <v>766</v>
      </c>
      <c r="L29" s="38">
        <f t="shared" si="4"/>
        <v>766</v>
      </c>
      <c r="M29" s="38">
        <f t="shared" si="4"/>
        <v>766</v>
      </c>
      <c r="N29" s="38">
        <f t="shared" si="4"/>
        <v>766</v>
      </c>
      <c r="O29" s="39">
        <f t="shared" si="4"/>
        <v>0</v>
      </c>
    </row>
    <row r="30" spans="1:15" s="9" customFormat="1" ht="30.75" customHeight="1">
      <c r="A30" s="100"/>
      <c r="B30" s="66"/>
      <c r="C30" s="95" t="s">
        <v>25</v>
      </c>
      <c r="D30" s="26">
        <v>874</v>
      </c>
      <c r="E30" s="26">
        <v>1003</v>
      </c>
      <c r="F30" s="27" t="s">
        <v>41</v>
      </c>
      <c r="G30" s="26">
        <v>300</v>
      </c>
      <c r="H30" s="38">
        <v>286</v>
      </c>
      <c r="I30" s="38">
        <f t="shared" si="2"/>
        <v>1219.4</v>
      </c>
      <c r="J30" s="38">
        <v>75.4</v>
      </c>
      <c r="K30" s="38">
        <v>286</v>
      </c>
      <c r="L30" s="38">
        <v>286</v>
      </c>
      <c r="M30" s="38">
        <v>286</v>
      </c>
      <c r="N30" s="38">
        <v>286</v>
      </c>
      <c r="O30" s="39"/>
    </row>
    <row r="31" spans="1:15" s="9" customFormat="1" ht="48" customHeight="1">
      <c r="A31" s="100"/>
      <c r="B31" s="67"/>
      <c r="C31" s="96"/>
      <c r="D31" s="26">
        <v>874</v>
      </c>
      <c r="E31" s="26">
        <v>1102</v>
      </c>
      <c r="F31" s="27" t="s">
        <v>40</v>
      </c>
      <c r="G31" s="26">
        <v>300</v>
      </c>
      <c r="H31" s="38">
        <v>396</v>
      </c>
      <c r="I31" s="38">
        <f t="shared" si="2"/>
        <v>2400</v>
      </c>
      <c r="J31" s="38">
        <v>480</v>
      </c>
      <c r="K31" s="38">
        <v>480</v>
      </c>
      <c r="L31" s="38">
        <v>480</v>
      </c>
      <c r="M31" s="38">
        <v>480</v>
      </c>
      <c r="N31" s="38">
        <v>480</v>
      </c>
      <c r="O31" s="39"/>
    </row>
    <row r="32" spans="1:15" s="8" customFormat="1" ht="58.5" customHeight="1" hidden="1">
      <c r="A32" s="91" t="s">
        <v>16</v>
      </c>
      <c r="B32" s="85" t="s">
        <v>57</v>
      </c>
      <c r="C32" s="85" t="s">
        <v>23</v>
      </c>
      <c r="D32" s="88" t="s">
        <v>26</v>
      </c>
      <c r="E32" s="89"/>
      <c r="F32" s="89"/>
      <c r="G32" s="90"/>
      <c r="H32" s="97" t="s">
        <v>22</v>
      </c>
      <c r="I32" s="98"/>
      <c r="J32" s="98"/>
      <c r="K32" s="98"/>
      <c r="L32" s="98"/>
      <c r="M32" s="98"/>
      <c r="N32" s="99"/>
      <c r="O32" s="37"/>
    </row>
    <row r="33" spans="1:15" s="8" customFormat="1" ht="15" customHeight="1" hidden="1">
      <c r="A33" s="92"/>
      <c r="B33" s="86"/>
      <c r="C33" s="86"/>
      <c r="D33" s="85" t="s">
        <v>27</v>
      </c>
      <c r="E33" s="85" t="s">
        <v>28</v>
      </c>
      <c r="F33" s="85" t="s">
        <v>29</v>
      </c>
      <c r="G33" s="85" t="s">
        <v>30</v>
      </c>
      <c r="H33" s="71">
        <v>2020</v>
      </c>
      <c r="I33" s="71" t="s">
        <v>73</v>
      </c>
      <c r="J33" s="71">
        <v>2021</v>
      </c>
      <c r="K33" s="71">
        <v>2022</v>
      </c>
      <c r="L33" s="71">
        <v>2023</v>
      </c>
      <c r="M33" s="71">
        <v>2024</v>
      </c>
      <c r="N33" s="71">
        <v>2025</v>
      </c>
      <c r="O33" s="69">
        <v>2020</v>
      </c>
    </row>
    <row r="34" spans="1:15" s="8" customFormat="1" ht="124.5" customHeight="1" hidden="1">
      <c r="A34" s="93"/>
      <c r="B34" s="87"/>
      <c r="C34" s="87"/>
      <c r="D34" s="87"/>
      <c r="E34" s="87"/>
      <c r="F34" s="87"/>
      <c r="G34" s="87"/>
      <c r="H34" s="72"/>
      <c r="I34" s="72"/>
      <c r="J34" s="72"/>
      <c r="K34" s="72"/>
      <c r="L34" s="72"/>
      <c r="M34" s="72"/>
      <c r="N34" s="72"/>
      <c r="O34" s="70"/>
    </row>
    <row r="35" spans="1:15" s="9" customFormat="1" ht="46.5" customHeight="1">
      <c r="A35" s="117" t="s">
        <v>48</v>
      </c>
      <c r="B35" s="94" t="s">
        <v>47</v>
      </c>
      <c r="C35" s="25" t="s">
        <v>24</v>
      </c>
      <c r="D35" s="26">
        <v>874</v>
      </c>
      <c r="E35" s="26">
        <v>1102</v>
      </c>
      <c r="F35" s="27" t="s">
        <v>39</v>
      </c>
      <c r="G35" s="26" t="s">
        <v>32</v>
      </c>
      <c r="H35" s="38">
        <f>H36+H37+H38+H39</f>
        <v>134611</v>
      </c>
      <c r="I35" s="38">
        <f>J35+K35+L35+M35+N35+O35</f>
        <v>985622.7</v>
      </c>
      <c r="J35" s="38">
        <f>J36+J37+J38+J39+J42</f>
        <v>178994.3</v>
      </c>
      <c r="K35" s="38">
        <f>K36+K37+K38+K39+K42</f>
        <v>198850</v>
      </c>
      <c r="L35" s="38">
        <f>L36+L37+L38+L39+L42</f>
        <v>202592.8</v>
      </c>
      <c r="M35" s="38">
        <f>M36+M37+M38+M39+M42</f>
        <v>202592.8</v>
      </c>
      <c r="N35" s="38">
        <f>N36+N37+N38+N39+N42</f>
        <v>202592.8</v>
      </c>
      <c r="O35" s="39">
        <f>O36</f>
        <v>0</v>
      </c>
    </row>
    <row r="36" spans="1:15" s="9" customFormat="1" ht="92.25" customHeight="1">
      <c r="A36" s="118"/>
      <c r="B36" s="94"/>
      <c r="C36" s="65" t="s">
        <v>25</v>
      </c>
      <c r="D36" s="26">
        <v>874</v>
      </c>
      <c r="E36" s="26">
        <v>1102</v>
      </c>
      <c r="F36" s="27" t="s">
        <v>38</v>
      </c>
      <c r="G36" s="26">
        <v>600</v>
      </c>
      <c r="H36" s="38">
        <f>134611</f>
        <v>134611</v>
      </c>
      <c r="I36" s="38">
        <f>J36+K36+L36+M36+N36+O36</f>
        <v>985622.7</v>
      </c>
      <c r="J36" s="38">
        <v>178994.3</v>
      </c>
      <c r="K36" s="38">
        <v>198850</v>
      </c>
      <c r="L36" s="38">
        <v>202592.8</v>
      </c>
      <c r="M36" s="38">
        <v>202592.8</v>
      </c>
      <c r="N36" s="38">
        <v>202592.8</v>
      </c>
      <c r="O36" s="39"/>
    </row>
    <row r="37" spans="1:15" s="9" customFormat="1" ht="39" customHeight="1" hidden="1">
      <c r="A37" s="118"/>
      <c r="B37" s="94"/>
      <c r="C37" s="66"/>
      <c r="D37" s="26">
        <v>874</v>
      </c>
      <c r="E37" s="26">
        <v>1102</v>
      </c>
      <c r="F37" s="27" t="s">
        <v>61</v>
      </c>
      <c r="G37" s="26">
        <v>600</v>
      </c>
      <c r="H37" s="31"/>
      <c r="I37" s="31">
        <f>J37+K37+L37+M37+N37+O37</f>
        <v>0</v>
      </c>
      <c r="J37" s="31"/>
      <c r="K37" s="31"/>
      <c r="L37" s="31"/>
      <c r="M37" s="31"/>
      <c r="N37" s="31"/>
      <c r="O37" s="39"/>
    </row>
    <row r="38" spans="1:15" s="9" customFormat="1" ht="36" customHeight="1" hidden="1">
      <c r="A38" s="118"/>
      <c r="B38" s="94"/>
      <c r="C38" s="66"/>
      <c r="D38" s="26">
        <v>874</v>
      </c>
      <c r="E38" s="26">
        <v>1103</v>
      </c>
      <c r="F38" s="27" t="s">
        <v>54</v>
      </c>
      <c r="G38" s="26">
        <v>600</v>
      </c>
      <c r="H38" s="31">
        <v>0</v>
      </c>
      <c r="I38" s="31">
        <f>J38+K38+L38+M38+N38+O38</f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9">
        <v>0</v>
      </c>
    </row>
    <row r="39" spans="1:15" s="9" customFormat="1" ht="51" customHeight="1" hidden="1">
      <c r="A39" s="118"/>
      <c r="B39" s="94"/>
      <c r="C39" s="66"/>
      <c r="D39" s="26">
        <v>874</v>
      </c>
      <c r="E39" s="26">
        <v>1103</v>
      </c>
      <c r="F39" s="27" t="s">
        <v>55</v>
      </c>
      <c r="G39" s="26">
        <v>600</v>
      </c>
      <c r="H39" s="31">
        <v>0</v>
      </c>
      <c r="I39" s="31">
        <f>J39+K39+L39+M39+N39+O39</f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9">
        <v>0</v>
      </c>
    </row>
    <row r="40" spans="1:15" s="9" customFormat="1" ht="45" customHeight="1" hidden="1">
      <c r="A40" s="118"/>
      <c r="B40" s="94"/>
      <c r="C40" s="66"/>
      <c r="D40" s="26">
        <v>874</v>
      </c>
      <c r="E40" s="26">
        <v>1103</v>
      </c>
      <c r="F40" s="27" t="s">
        <v>65</v>
      </c>
      <c r="G40" s="26">
        <v>600</v>
      </c>
      <c r="H40" s="31">
        <v>0</v>
      </c>
      <c r="I40" s="31">
        <f aca="true" t="shared" si="5" ref="I40:I45">J40+K40+L40+M40+N40+O40</f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9">
        <v>0</v>
      </c>
    </row>
    <row r="41" spans="1:15" s="9" customFormat="1" ht="45" customHeight="1" hidden="1">
      <c r="A41" s="118"/>
      <c r="B41" s="94"/>
      <c r="C41" s="67"/>
      <c r="D41" s="26">
        <v>874</v>
      </c>
      <c r="E41" s="26">
        <v>1103</v>
      </c>
      <c r="F41" s="27" t="s">
        <v>69</v>
      </c>
      <c r="G41" s="26">
        <v>600</v>
      </c>
      <c r="H41" s="31">
        <v>0</v>
      </c>
      <c r="I41" s="31">
        <f t="shared" si="5"/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9">
        <v>0</v>
      </c>
    </row>
    <row r="42" spans="1:15" s="9" customFormat="1" ht="283.5" customHeight="1" hidden="1">
      <c r="A42" s="27" t="s">
        <v>75</v>
      </c>
      <c r="B42" s="29" t="s">
        <v>79</v>
      </c>
      <c r="C42" s="30" t="s">
        <v>25</v>
      </c>
      <c r="D42" s="26">
        <v>874</v>
      </c>
      <c r="E42" s="26">
        <v>1102</v>
      </c>
      <c r="F42" s="27" t="s">
        <v>38</v>
      </c>
      <c r="G42" s="26">
        <v>600</v>
      </c>
      <c r="H42" s="38">
        <v>67.7</v>
      </c>
      <c r="I42" s="31">
        <f t="shared" si="5"/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9"/>
    </row>
    <row r="43" spans="1:15" s="9" customFormat="1" ht="27" customHeight="1">
      <c r="A43" s="117" t="s">
        <v>66</v>
      </c>
      <c r="B43" s="65" t="s">
        <v>67</v>
      </c>
      <c r="C43" s="25" t="s">
        <v>24</v>
      </c>
      <c r="D43" s="26">
        <v>874</v>
      </c>
      <c r="E43" s="26">
        <v>1102</v>
      </c>
      <c r="F43" s="27" t="s">
        <v>68</v>
      </c>
      <c r="G43" s="26" t="s">
        <v>32</v>
      </c>
      <c r="H43" s="31">
        <f>H44</f>
        <v>0</v>
      </c>
      <c r="I43" s="38">
        <f t="shared" si="5"/>
        <v>561</v>
      </c>
      <c r="J43" s="38">
        <f>J45</f>
        <v>561</v>
      </c>
      <c r="K43" s="31">
        <f>K44</f>
        <v>0</v>
      </c>
      <c r="L43" s="31">
        <f>L44</f>
        <v>0</v>
      </c>
      <c r="M43" s="31">
        <f>M44</f>
        <v>0</v>
      </c>
      <c r="N43" s="31">
        <f>N44</f>
        <v>0</v>
      </c>
      <c r="O43" s="39">
        <f>O44</f>
        <v>0</v>
      </c>
    </row>
    <row r="44" spans="1:15" s="9" customFormat="1" ht="90" customHeight="1" hidden="1">
      <c r="A44" s="118"/>
      <c r="B44" s="66"/>
      <c r="C44" s="65" t="s">
        <v>25</v>
      </c>
      <c r="D44" s="26">
        <v>874</v>
      </c>
      <c r="E44" s="26">
        <v>1103</v>
      </c>
      <c r="F44" s="27" t="s">
        <v>65</v>
      </c>
      <c r="G44" s="26">
        <v>600</v>
      </c>
      <c r="H44" s="31">
        <v>0</v>
      </c>
      <c r="I44" s="31">
        <f t="shared" si="5"/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9">
        <v>0</v>
      </c>
    </row>
    <row r="45" spans="1:15" s="9" customFormat="1" ht="51.75" customHeight="1">
      <c r="A45" s="119"/>
      <c r="B45" s="67"/>
      <c r="C45" s="67"/>
      <c r="D45" s="26">
        <v>874</v>
      </c>
      <c r="E45" s="26">
        <v>1103</v>
      </c>
      <c r="F45" s="27" t="s">
        <v>69</v>
      </c>
      <c r="G45" s="26">
        <v>600</v>
      </c>
      <c r="H45" s="31">
        <v>0</v>
      </c>
      <c r="I45" s="38">
        <f t="shared" si="5"/>
        <v>561</v>
      </c>
      <c r="J45" s="38">
        <v>561</v>
      </c>
      <c r="K45" s="31">
        <v>0</v>
      </c>
      <c r="L45" s="31">
        <v>0</v>
      </c>
      <c r="M45" s="31">
        <v>0</v>
      </c>
      <c r="N45" s="31">
        <v>0</v>
      </c>
      <c r="O45" s="39">
        <v>0</v>
      </c>
    </row>
    <row r="46" spans="1:15" s="9" customFormat="1" ht="26.25" customHeight="1">
      <c r="A46" s="62" t="s">
        <v>20</v>
      </c>
      <c r="B46" s="65" t="s">
        <v>11</v>
      </c>
      <c r="C46" s="25" t="s">
        <v>24</v>
      </c>
      <c r="D46" s="26" t="s">
        <v>32</v>
      </c>
      <c r="E46" s="26">
        <v>1102</v>
      </c>
      <c r="F46" s="27" t="s">
        <v>32</v>
      </c>
      <c r="G46" s="26" t="s">
        <v>32</v>
      </c>
      <c r="H46" s="38">
        <f>H47+H48</f>
        <v>6000</v>
      </c>
      <c r="I46" s="38">
        <f aca="true" t="shared" si="6" ref="I46:I51">J46+K46+L46+M46+N46+O46</f>
        <v>23664</v>
      </c>
      <c r="J46" s="38">
        <f>J47+J48+J49</f>
        <v>4138</v>
      </c>
      <c r="K46" s="38">
        <f>K47+K49</f>
        <v>4287</v>
      </c>
      <c r="L46" s="38">
        <f>L47+L49</f>
        <v>3239</v>
      </c>
      <c r="M46" s="38">
        <f>M47+M49</f>
        <v>6000</v>
      </c>
      <c r="N46" s="38">
        <f>N47+N49</f>
        <v>6000</v>
      </c>
      <c r="O46" s="40">
        <f>O47+O49</f>
        <v>0</v>
      </c>
    </row>
    <row r="47" spans="1:15" s="9" customFormat="1" ht="55.5" customHeight="1">
      <c r="A47" s="63"/>
      <c r="B47" s="66"/>
      <c r="C47" s="25" t="s">
        <v>25</v>
      </c>
      <c r="D47" s="26">
        <v>874</v>
      </c>
      <c r="E47" s="26">
        <v>1102</v>
      </c>
      <c r="F47" s="27" t="s">
        <v>32</v>
      </c>
      <c r="G47" s="26" t="s">
        <v>32</v>
      </c>
      <c r="H47" s="31">
        <f>H68</f>
        <v>0</v>
      </c>
      <c r="I47" s="38">
        <f t="shared" si="6"/>
        <v>98</v>
      </c>
      <c r="J47" s="38">
        <f aca="true" t="shared" si="7" ref="J47:O47">J68</f>
        <v>98</v>
      </c>
      <c r="K47" s="31">
        <f t="shared" si="7"/>
        <v>0</v>
      </c>
      <c r="L47" s="31">
        <f t="shared" si="7"/>
        <v>0</v>
      </c>
      <c r="M47" s="31">
        <f t="shared" si="7"/>
        <v>0</v>
      </c>
      <c r="N47" s="31">
        <f t="shared" si="7"/>
        <v>0</v>
      </c>
      <c r="O47" s="39">
        <f t="shared" si="7"/>
        <v>0</v>
      </c>
    </row>
    <row r="48" spans="1:15" s="9" customFormat="1" ht="69" customHeight="1" hidden="1">
      <c r="A48" s="63"/>
      <c r="B48" s="66"/>
      <c r="C48" s="25" t="s">
        <v>31</v>
      </c>
      <c r="D48" s="26">
        <v>834</v>
      </c>
      <c r="E48" s="26" t="s">
        <v>32</v>
      </c>
      <c r="F48" s="27" t="s">
        <v>32</v>
      </c>
      <c r="G48" s="26" t="s">
        <v>32</v>
      </c>
      <c r="H48" s="38">
        <f>H58+H61+H62</f>
        <v>6000</v>
      </c>
      <c r="I48" s="31" t="e">
        <f t="shared" si="6"/>
        <v>#REF!</v>
      </c>
      <c r="J48" s="31">
        <f>J56</f>
        <v>0</v>
      </c>
      <c r="K48" s="31" t="e">
        <f>#REF!+K58</f>
        <v>#REF!</v>
      </c>
      <c r="L48" s="31" t="e">
        <f>#REF!+L58</f>
        <v>#REF!</v>
      </c>
      <c r="M48" s="31" t="e">
        <f>#REF!+M58</f>
        <v>#REF!</v>
      </c>
      <c r="N48" s="31" t="e">
        <f>#REF!+N58</f>
        <v>#REF!</v>
      </c>
      <c r="O48" s="39">
        <f>O50+O55</f>
        <v>0</v>
      </c>
    </row>
    <row r="49" spans="1:15" s="9" customFormat="1" ht="183" customHeight="1">
      <c r="A49" s="64"/>
      <c r="B49" s="67"/>
      <c r="C49" s="25" t="s">
        <v>83</v>
      </c>
      <c r="D49" s="26">
        <v>850</v>
      </c>
      <c r="E49" s="26">
        <v>1102</v>
      </c>
      <c r="F49" s="27" t="s">
        <v>32</v>
      </c>
      <c r="G49" s="26" t="s">
        <v>32</v>
      </c>
      <c r="H49" s="38"/>
      <c r="I49" s="38">
        <f t="shared" si="6"/>
        <v>23566</v>
      </c>
      <c r="J49" s="38">
        <f aca="true" t="shared" si="8" ref="J49:O49">J51+J57</f>
        <v>4040</v>
      </c>
      <c r="K49" s="38">
        <f t="shared" si="8"/>
        <v>4287</v>
      </c>
      <c r="L49" s="38">
        <f t="shared" si="8"/>
        <v>3239</v>
      </c>
      <c r="M49" s="38">
        <f t="shared" si="8"/>
        <v>6000</v>
      </c>
      <c r="N49" s="38">
        <f t="shared" si="8"/>
        <v>6000</v>
      </c>
      <c r="O49" s="40">
        <f t="shared" si="8"/>
        <v>0</v>
      </c>
    </row>
    <row r="50" spans="1:15" s="9" customFormat="1" ht="37.5" customHeight="1">
      <c r="A50" s="62" t="s">
        <v>88</v>
      </c>
      <c r="B50" s="65" t="s">
        <v>67</v>
      </c>
      <c r="C50" s="25" t="s">
        <v>24</v>
      </c>
      <c r="D50" s="26">
        <v>850</v>
      </c>
      <c r="E50" s="26">
        <v>1102</v>
      </c>
      <c r="F50" s="27" t="s">
        <v>87</v>
      </c>
      <c r="G50" s="26" t="s">
        <v>32</v>
      </c>
      <c r="H50" s="38" t="e">
        <f>#REF!+H55+H56</f>
        <v>#REF!</v>
      </c>
      <c r="I50" s="38">
        <f t="shared" si="6"/>
        <v>4043</v>
      </c>
      <c r="J50" s="38">
        <f>J51</f>
        <v>2000</v>
      </c>
      <c r="K50" s="38">
        <f>K51</f>
        <v>2043</v>
      </c>
      <c r="L50" s="31">
        <v>0</v>
      </c>
      <c r="M50" s="31">
        <v>0</v>
      </c>
      <c r="N50" s="31">
        <v>0</v>
      </c>
      <c r="O50" s="39">
        <v>0</v>
      </c>
    </row>
    <row r="51" spans="1:15" s="9" customFormat="1" ht="189.75" customHeight="1">
      <c r="A51" s="64"/>
      <c r="B51" s="67"/>
      <c r="C51" s="25" t="s">
        <v>83</v>
      </c>
      <c r="D51" s="26">
        <v>850</v>
      </c>
      <c r="E51" s="26">
        <v>1102</v>
      </c>
      <c r="F51" s="27" t="s">
        <v>86</v>
      </c>
      <c r="G51" s="26">
        <v>400</v>
      </c>
      <c r="H51" s="38"/>
      <c r="I51" s="38">
        <f t="shared" si="6"/>
        <v>4043</v>
      </c>
      <c r="J51" s="38">
        <v>2000</v>
      </c>
      <c r="K51" s="38">
        <v>2043</v>
      </c>
      <c r="L51" s="31">
        <v>0</v>
      </c>
      <c r="M51" s="31">
        <v>0</v>
      </c>
      <c r="N51" s="31">
        <v>0</v>
      </c>
      <c r="O51" s="39">
        <v>0</v>
      </c>
    </row>
    <row r="52" spans="1:15" s="8" customFormat="1" ht="58.5" customHeight="1">
      <c r="A52" s="101" t="s">
        <v>16</v>
      </c>
      <c r="B52" s="74" t="s">
        <v>57</v>
      </c>
      <c r="C52" s="74" t="s">
        <v>23</v>
      </c>
      <c r="D52" s="79" t="s">
        <v>26</v>
      </c>
      <c r="E52" s="80"/>
      <c r="F52" s="80"/>
      <c r="G52" s="81"/>
      <c r="H52" s="82" t="s">
        <v>22</v>
      </c>
      <c r="I52" s="83"/>
      <c r="J52" s="83"/>
      <c r="K52" s="83"/>
      <c r="L52" s="83"/>
      <c r="M52" s="83"/>
      <c r="N52" s="84"/>
      <c r="O52" s="37"/>
    </row>
    <row r="53" spans="1:15" s="8" customFormat="1" ht="15" customHeight="1">
      <c r="A53" s="102"/>
      <c r="B53" s="78"/>
      <c r="C53" s="78"/>
      <c r="D53" s="74" t="s">
        <v>27</v>
      </c>
      <c r="E53" s="74" t="s">
        <v>28</v>
      </c>
      <c r="F53" s="74" t="s">
        <v>29</v>
      </c>
      <c r="G53" s="74" t="s">
        <v>30</v>
      </c>
      <c r="H53" s="69">
        <v>2020</v>
      </c>
      <c r="I53" s="69" t="s">
        <v>73</v>
      </c>
      <c r="J53" s="69">
        <v>2021</v>
      </c>
      <c r="K53" s="69">
        <v>2022</v>
      </c>
      <c r="L53" s="69">
        <v>2023</v>
      </c>
      <c r="M53" s="69">
        <v>2024</v>
      </c>
      <c r="N53" s="69">
        <v>2025</v>
      </c>
      <c r="O53" s="69">
        <v>2020</v>
      </c>
    </row>
    <row r="54" spans="1:15" s="8" customFormat="1" ht="117" customHeight="1">
      <c r="A54" s="103"/>
      <c r="B54" s="75"/>
      <c r="C54" s="75"/>
      <c r="D54" s="75"/>
      <c r="E54" s="75"/>
      <c r="F54" s="75"/>
      <c r="G54" s="75"/>
      <c r="H54" s="70"/>
      <c r="I54" s="70"/>
      <c r="J54" s="70"/>
      <c r="K54" s="70"/>
      <c r="L54" s="70"/>
      <c r="M54" s="70"/>
      <c r="N54" s="70"/>
      <c r="O54" s="70"/>
    </row>
    <row r="55" spans="1:15" s="9" customFormat="1" ht="33" customHeight="1">
      <c r="A55" s="62" t="s">
        <v>49</v>
      </c>
      <c r="B55" s="65" t="s">
        <v>12</v>
      </c>
      <c r="C55" s="25" t="s">
        <v>24</v>
      </c>
      <c r="D55" s="26" t="s">
        <v>32</v>
      </c>
      <c r="E55" s="26">
        <v>1102</v>
      </c>
      <c r="F55" s="27" t="s">
        <v>60</v>
      </c>
      <c r="G55" s="26" t="s">
        <v>32</v>
      </c>
      <c r="H55" s="38">
        <f>H58+H61+H62</f>
        <v>6000</v>
      </c>
      <c r="I55" s="38">
        <f aca="true" t="shared" si="9" ref="I55:I62">J55+K55+L55+M55+N55+O55</f>
        <v>19523</v>
      </c>
      <c r="J55" s="38">
        <f>J56+J57</f>
        <v>2040</v>
      </c>
      <c r="K55" s="38">
        <f>K56+K57</f>
        <v>2244</v>
      </c>
      <c r="L55" s="38">
        <f>L56+L57</f>
        <v>3239</v>
      </c>
      <c r="M55" s="38">
        <f>M56+M57</f>
        <v>6000</v>
      </c>
      <c r="N55" s="38">
        <f>N56+N57</f>
        <v>6000</v>
      </c>
      <c r="O55" s="39">
        <f>O58+O62</f>
        <v>0</v>
      </c>
    </row>
    <row r="56" spans="1:15" s="9" customFormat="1" ht="34.5" customHeight="1" hidden="1">
      <c r="A56" s="63"/>
      <c r="B56" s="66"/>
      <c r="C56" s="25" t="s">
        <v>31</v>
      </c>
      <c r="D56" s="26">
        <v>834</v>
      </c>
      <c r="E56" s="26">
        <v>1102</v>
      </c>
      <c r="F56" s="27" t="s">
        <v>60</v>
      </c>
      <c r="G56" s="26"/>
      <c r="H56" s="38"/>
      <c r="I56" s="31"/>
      <c r="J56" s="31"/>
      <c r="K56" s="31"/>
      <c r="L56" s="31"/>
      <c r="M56" s="31"/>
      <c r="N56" s="31"/>
      <c r="O56" s="39"/>
    </row>
    <row r="57" spans="1:15" s="9" customFormat="1" ht="168" customHeight="1">
      <c r="A57" s="63"/>
      <c r="B57" s="66"/>
      <c r="C57" s="25" t="s">
        <v>83</v>
      </c>
      <c r="D57" s="26">
        <v>850</v>
      </c>
      <c r="E57" s="26">
        <v>1102</v>
      </c>
      <c r="F57" s="27" t="s">
        <v>60</v>
      </c>
      <c r="G57" s="26"/>
      <c r="H57" s="38"/>
      <c r="I57" s="38">
        <f t="shared" si="9"/>
        <v>19523</v>
      </c>
      <c r="J57" s="38">
        <f>J61+J66+J60+J59+J62</f>
        <v>2040</v>
      </c>
      <c r="K57" s="38">
        <f>K61+K66+K60+K59+K62</f>
        <v>2244</v>
      </c>
      <c r="L57" s="38">
        <f>L61+L66+L60+L59+L62</f>
        <v>3239</v>
      </c>
      <c r="M57" s="38">
        <f>M61+M66+M60+M59+M62</f>
        <v>6000</v>
      </c>
      <c r="N57" s="38">
        <f>N61+N66+N60+N59+N62</f>
        <v>6000</v>
      </c>
      <c r="O57" s="39"/>
    </row>
    <row r="58" spans="1:15" s="9" customFormat="1" ht="63.75" customHeight="1" hidden="1">
      <c r="A58" s="63"/>
      <c r="B58" s="66"/>
      <c r="C58" s="25" t="s">
        <v>31</v>
      </c>
      <c r="D58" s="26">
        <v>834</v>
      </c>
      <c r="E58" s="26">
        <v>1102</v>
      </c>
      <c r="F58" s="27" t="s">
        <v>46</v>
      </c>
      <c r="G58" s="26">
        <v>200</v>
      </c>
      <c r="H58" s="38">
        <v>5812</v>
      </c>
      <c r="I58" s="31">
        <f t="shared" si="9"/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9"/>
    </row>
    <row r="59" spans="1:15" s="9" customFormat="1" ht="166.5" customHeight="1">
      <c r="A59" s="63"/>
      <c r="B59" s="66"/>
      <c r="C59" s="25" t="s">
        <v>83</v>
      </c>
      <c r="D59" s="26">
        <v>850</v>
      </c>
      <c r="E59" s="26">
        <v>1102</v>
      </c>
      <c r="F59" s="27" t="s">
        <v>46</v>
      </c>
      <c r="G59" s="26">
        <v>200</v>
      </c>
      <c r="H59" s="31">
        <v>0</v>
      </c>
      <c r="I59" s="38">
        <f t="shared" si="9"/>
        <v>1440</v>
      </c>
      <c r="J59" s="38">
        <v>1440</v>
      </c>
      <c r="K59" s="31">
        <v>0</v>
      </c>
      <c r="L59" s="31">
        <v>0</v>
      </c>
      <c r="M59" s="31">
        <v>0</v>
      </c>
      <c r="N59" s="31">
        <v>0</v>
      </c>
      <c r="O59" s="40"/>
    </row>
    <row r="60" spans="1:15" s="9" customFormat="1" ht="165.75" customHeight="1">
      <c r="A60" s="63"/>
      <c r="B60" s="66"/>
      <c r="C60" s="25" t="s">
        <v>83</v>
      </c>
      <c r="D60" s="26">
        <v>850</v>
      </c>
      <c r="E60" s="26">
        <v>1102</v>
      </c>
      <c r="F60" s="27" t="s">
        <v>81</v>
      </c>
      <c r="G60" s="26">
        <v>400</v>
      </c>
      <c r="H60" s="31">
        <v>0</v>
      </c>
      <c r="I60" s="38">
        <f t="shared" si="9"/>
        <v>100</v>
      </c>
      <c r="J60" s="38">
        <v>100</v>
      </c>
      <c r="K60" s="31">
        <v>0</v>
      </c>
      <c r="L60" s="31">
        <v>0</v>
      </c>
      <c r="M60" s="31">
        <v>0</v>
      </c>
      <c r="N60" s="31">
        <v>0</v>
      </c>
      <c r="O60" s="40"/>
    </row>
    <row r="61" spans="1:15" s="9" customFormat="1" ht="161.25" customHeight="1">
      <c r="A61" s="63"/>
      <c r="B61" s="66"/>
      <c r="C61" s="25" t="s">
        <v>83</v>
      </c>
      <c r="D61" s="26">
        <v>850</v>
      </c>
      <c r="E61" s="26">
        <v>1102</v>
      </c>
      <c r="F61" s="27" t="s">
        <v>82</v>
      </c>
      <c r="G61" s="26">
        <v>400</v>
      </c>
      <c r="H61" s="31"/>
      <c r="I61" s="38">
        <f t="shared" si="9"/>
        <v>1000</v>
      </c>
      <c r="J61" s="31">
        <v>0</v>
      </c>
      <c r="K61" s="31">
        <v>0</v>
      </c>
      <c r="L61" s="43">
        <v>1000</v>
      </c>
      <c r="M61" s="31">
        <v>0</v>
      </c>
      <c r="N61" s="31">
        <v>0</v>
      </c>
      <c r="O61" s="39"/>
    </row>
    <row r="62" spans="1:15" s="9" customFormat="1" ht="186.75" customHeight="1">
      <c r="A62" s="64"/>
      <c r="B62" s="67"/>
      <c r="C62" s="25" t="s">
        <v>83</v>
      </c>
      <c r="D62" s="4">
        <v>850</v>
      </c>
      <c r="E62" s="4">
        <v>1102</v>
      </c>
      <c r="F62" s="3" t="s">
        <v>59</v>
      </c>
      <c r="G62" s="4">
        <v>200</v>
      </c>
      <c r="H62" s="40">
        <v>188</v>
      </c>
      <c r="I62" s="40">
        <f t="shared" si="9"/>
        <v>500</v>
      </c>
      <c r="J62" s="40">
        <v>500</v>
      </c>
      <c r="K62" s="39">
        <v>0</v>
      </c>
      <c r="L62" s="39">
        <v>0</v>
      </c>
      <c r="M62" s="39">
        <v>0</v>
      </c>
      <c r="N62" s="39">
        <v>0</v>
      </c>
      <c r="O62" s="39"/>
    </row>
    <row r="63" spans="1:15" s="8" customFormat="1" ht="58.5" customHeight="1">
      <c r="A63" s="101" t="s">
        <v>16</v>
      </c>
      <c r="B63" s="74" t="s">
        <v>57</v>
      </c>
      <c r="C63" s="74" t="s">
        <v>23</v>
      </c>
      <c r="D63" s="79" t="s">
        <v>26</v>
      </c>
      <c r="E63" s="80"/>
      <c r="F63" s="80"/>
      <c r="G63" s="81"/>
      <c r="H63" s="82" t="s">
        <v>22</v>
      </c>
      <c r="I63" s="83"/>
      <c r="J63" s="83"/>
      <c r="K63" s="83"/>
      <c r="L63" s="83"/>
      <c r="M63" s="83"/>
      <c r="N63" s="84"/>
      <c r="O63" s="37"/>
    </row>
    <row r="64" spans="1:15" s="8" customFormat="1" ht="15" customHeight="1">
      <c r="A64" s="102"/>
      <c r="B64" s="78"/>
      <c r="C64" s="78"/>
      <c r="D64" s="74" t="s">
        <v>27</v>
      </c>
      <c r="E64" s="74" t="s">
        <v>28</v>
      </c>
      <c r="F64" s="74" t="s">
        <v>29</v>
      </c>
      <c r="G64" s="74" t="s">
        <v>30</v>
      </c>
      <c r="H64" s="69">
        <v>2020</v>
      </c>
      <c r="I64" s="69" t="s">
        <v>73</v>
      </c>
      <c r="J64" s="69">
        <v>2021</v>
      </c>
      <c r="K64" s="69">
        <v>2022</v>
      </c>
      <c r="L64" s="69">
        <v>2023</v>
      </c>
      <c r="M64" s="69">
        <v>2024</v>
      </c>
      <c r="N64" s="69">
        <v>2025</v>
      </c>
      <c r="O64" s="69">
        <v>2020</v>
      </c>
    </row>
    <row r="65" spans="1:15" s="8" customFormat="1" ht="117" customHeight="1">
      <c r="A65" s="103"/>
      <c r="B65" s="75"/>
      <c r="C65" s="75"/>
      <c r="D65" s="75"/>
      <c r="E65" s="75"/>
      <c r="F65" s="75"/>
      <c r="G65" s="75"/>
      <c r="H65" s="70"/>
      <c r="I65" s="70"/>
      <c r="J65" s="70"/>
      <c r="K65" s="70"/>
      <c r="L65" s="70"/>
      <c r="M65" s="70"/>
      <c r="N65" s="70"/>
      <c r="O65" s="70"/>
    </row>
    <row r="66" spans="1:15" s="9" customFormat="1" ht="206.25" customHeight="1">
      <c r="A66" s="30"/>
      <c r="B66" s="30"/>
      <c r="C66" s="25" t="s">
        <v>83</v>
      </c>
      <c r="D66" s="26">
        <v>850</v>
      </c>
      <c r="E66" s="26">
        <v>1102</v>
      </c>
      <c r="F66" s="27" t="s">
        <v>59</v>
      </c>
      <c r="G66" s="26">
        <v>200</v>
      </c>
      <c r="H66" s="38">
        <v>188</v>
      </c>
      <c r="I66" s="38">
        <f>J66+K66+L66+M66+N66+O66</f>
        <v>16483</v>
      </c>
      <c r="J66" s="31">
        <v>0</v>
      </c>
      <c r="K66" s="38">
        <v>2244</v>
      </c>
      <c r="L66" s="38">
        <v>2239</v>
      </c>
      <c r="M66" s="38">
        <v>6000</v>
      </c>
      <c r="N66" s="38">
        <v>6000</v>
      </c>
      <c r="O66" s="39"/>
    </row>
    <row r="67" spans="1:15" s="9" customFormat="1" ht="47.25" customHeight="1">
      <c r="A67" s="62" t="s">
        <v>50</v>
      </c>
      <c r="B67" s="65" t="s">
        <v>13</v>
      </c>
      <c r="C67" s="25" t="s">
        <v>24</v>
      </c>
      <c r="D67" s="26">
        <v>874</v>
      </c>
      <c r="E67" s="26">
        <v>1102</v>
      </c>
      <c r="F67" s="27" t="s">
        <v>85</v>
      </c>
      <c r="G67" s="32" t="s">
        <v>32</v>
      </c>
      <c r="H67" s="31">
        <f>H68</f>
        <v>0</v>
      </c>
      <c r="I67" s="38">
        <f>J67+K67+L67+M67+N67+O67</f>
        <v>98</v>
      </c>
      <c r="J67" s="38">
        <f aca="true" t="shared" si="10" ref="J67:O67">J68</f>
        <v>98</v>
      </c>
      <c r="K67" s="31">
        <f t="shared" si="10"/>
        <v>0</v>
      </c>
      <c r="L67" s="31">
        <f t="shared" si="10"/>
        <v>0</v>
      </c>
      <c r="M67" s="31">
        <f t="shared" si="10"/>
        <v>0</v>
      </c>
      <c r="N67" s="31">
        <f t="shared" si="10"/>
        <v>0</v>
      </c>
      <c r="O67" s="39">
        <f t="shared" si="10"/>
        <v>0</v>
      </c>
    </row>
    <row r="68" spans="1:15" s="9" customFormat="1" ht="115.5" customHeight="1">
      <c r="A68" s="64"/>
      <c r="B68" s="67"/>
      <c r="C68" s="25" t="s">
        <v>25</v>
      </c>
      <c r="D68" s="26">
        <v>874</v>
      </c>
      <c r="E68" s="26">
        <v>1102</v>
      </c>
      <c r="F68" s="27" t="s">
        <v>37</v>
      </c>
      <c r="G68" s="26">
        <v>600</v>
      </c>
      <c r="H68" s="31">
        <v>0</v>
      </c>
      <c r="I68" s="38">
        <f>J68+K68+L68+M68+N68+O68</f>
        <v>98</v>
      </c>
      <c r="J68" s="38">
        <v>98</v>
      </c>
      <c r="K68" s="31">
        <v>0</v>
      </c>
      <c r="L68" s="31">
        <v>0</v>
      </c>
      <c r="M68" s="31">
        <v>0</v>
      </c>
      <c r="N68" s="31">
        <v>0</v>
      </c>
      <c r="O68" s="39"/>
    </row>
    <row r="69" spans="1:15" s="8" customFormat="1" ht="58.5" customHeight="1" hidden="1">
      <c r="A69" s="91" t="s">
        <v>16</v>
      </c>
      <c r="B69" s="85" t="s">
        <v>57</v>
      </c>
      <c r="C69" s="85" t="s">
        <v>23</v>
      </c>
      <c r="D69" s="88" t="s">
        <v>26</v>
      </c>
      <c r="E69" s="89"/>
      <c r="F69" s="89"/>
      <c r="G69" s="90"/>
      <c r="H69" s="97" t="s">
        <v>22</v>
      </c>
      <c r="I69" s="98"/>
      <c r="J69" s="98"/>
      <c r="K69" s="98"/>
      <c r="L69" s="98"/>
      <c r="M69" s="98"/>
      <c r="N69" s="99"/>
      <c r="O69" s="37"/>
    </row>
    <row r="70" spans="1:15" s="8" customFormat="1" ht="15" customHeight="1" hidden="1">
      <c r="A70" s="92"/>
      <c r="B70" s="86"/>
      <c r="C70" s="86"/>
      <c r="D70" s="85" t="s">
        <v>27</v>
      </c>
      <c r="E70" s="85" t="s">
        <v>28</v>
      </c>
      <c r="F70" s="85" t="s">
        <v>29</v>
      </c>
      <c r="G70" s="85" t="s">
        <v>30</v>
      </c>
      <c r="H70" s="71">
        <v>2020</v>
      </c>
      <c r="I70" s="71" t="s">
        <v>73</v>
      </c>
      <c r="J70" s="71">
        <v>2021</v>
      </c>
      <c r="K70" s="71">
        <v>2022</v>
      </c>
      <c r="L70" s="71">
        <v>2023</v>
      </c>
      <c r="M70" s="71">
        <v>2024</v>
      </c>
      <c r="N70" s="71">
        <v>2025</v>
      </c>
      <c r="O70" s="69">
        <v>2020</v>
      </c>
    </row>
    <row r="71" spans="1:15" s="8" customFormat="1" ht="117" customHeight="1" hidden="1">
      <c r="A71" s="93"/>
      <c r="B71" s="87"/>
      <c r="C71" s="87"/>
      <c r="D71" s="87"/>
      <c r="E71" s="87"/>
      <c r="F71" s="87"/>
      <c r="G71" s="87"/>
      <c r="H71" s="72"/>
      <c r="I71" s="72"/>
      <c r="J71" s="72"/>
      <c r="K71" s="72"/>
      <c r="L71" s="72"/>
      <c r="M71" s="72"/>
      <c r="N71" s="72"/>
      <c r="O71" s="70"/>
    </row>
    <row r="72" spans="1:15" s="9" customFormat="1" ht="31.5" customHeight="1">
      <c r="A72" s="62" t="s">
        <v>21</v>
      </c>
      <c r="B72" s="65" t="s">
        <v>64</v>
      </c>
      <c r="C72" s="25" t="s">
        <v>24</v>
      </c>
      <c r="D72" s="26">
        <v>874</v>
      </c>
      <c r="E72" s="26" t="s">
        <v>32</v>
      </c>
      <c r="F72" s="27" t="s">
        <v>32</v>
      </c>
      <c r="G72" s="26" t="s">
        <v>32</v>
      </c>
      <c r="H72" s="38">
        <f>H73</f>
        <v>8482</v>
      </c>
      <c r="I72" s="38">
        <f aca="true" t="shared" si="11" ref="I72:I81">J72+K72+L72+M72+N72+O72</f>
        <v>85816.59999999999</v>
      </c>
      <c r="J72" s="38">
        <f aca="true" t="shared" si="12" ref="J72:O72">J73</f>
        <v>16048</v>
      </c>
      <c r="K72" s="38">
        <f t="shared" si="12"/>
        <v>16959</v>
      </c>
      <c r="L72" s="38">
        <f t="shared" si="12"/>
        <v>17603.2</v>
      </c>
      <c r="M72" s="38">
        <f t="shared" si="12"/>
        <v>17603.2</v>
      </c>
      <c r="N72" s="38">
        <f t="shared" si="12"/>
        <v>17603.2</v>
      </c>
      <c r="O72" s="39">
        <f t="shared" si="12"/>
        <v>0</v>
      </c>
    </row>
    <row r="73" spans="1:15" s="9" customFormat="1" ht="180" customHeight="1">
      <c r="A73" s="64"/>
      <c r="B73" s="67"/>
      <c r="C73" s="25" t="s">
        <v>25</v>
      </c>
      <c r="D73" s="26">
        <v>874</v>
      </c>
      <c r="E73" s="26">
        <v>1105</v>
      </c>
      <c r="F73" s="27" t="s">
        <v>36</v>
      </c>
      <c r="G73" s="26" t="s">
        <v>32</v>
      </c>
      <c r="H73" s="38">
        <f>H74+H78</f>
        <v>8482</v>
      </c>
      <c r="I73" s="38">
        <f t="shared" si="11"/>
        <v>85816.59999999999</v>
      </c>
      <c r="J73" s="38">
        <f aca="true" t="shared" si="13" ref="J73:O73">J74+J78</f>
        <v>16048</v>
      </c>
      <c r="K73" s="38">
        <f t="shared" si="13"/>
        <v>16959</v>
      </c>
      <c r="L73" s="38">
        <f t="shared" si="13"/>
        <v>17603.2</v>
      </c>
      <c r="M73" s="38">
        <f t="shared" si="13"/>
        <v>17603.2</v>
      </c>
      <c r="N73" s="38">
        <f t="shared" si="13"/>
        <v>17603.2</v>
      </c>
      <c r="O73" s="39">
        <f t="shared" si="13"/>
        <v>0</v>
      </c>
    </row>
    <row r="74" spans="1:15" s="9" customFormat="1" ht="30.75" customHeight="1">
      <c r="A74" s="107" t="s">
        <v>51</v>
      </c>
      <c r="B74" s="94" t="s">
        <v>14</v>
      </c>
      <c r="C74" s="25" t="s">
        <v>24</v>
      </c>
      <c r="D74" s="26">
        <v>874</v>
      </c>
      <c r="E74" s="26">
        <v>1105</v>
      </c>
      <c r="F74" s="27" t="s">
        <v>33</v>
      </c>
      <c r="G74" s="32" t="s">
        <v>32</v>
      </c>
      <c r="H74" s="38">
        <f>H75+H76+H77</f>
        <v>4133</v>
      </c>
      <c r="I74" s="38">
        <f t="shared" si="11"/>
        <v>26602.4</v>
      </c>
      <c r="J74" s="38">
        <f aca="true" t="shared" si="14" ref="J74:O74">J75+J76+J77</f>
        <v>5072</v>
      </c>
      <c r="K74" s="38">
        <f t="shared" si="14"/>
        <v>5235.6</v>
      </c>
      <c r="L74" s="38">
        <f t="shared" si="14"/>
        <v>5431.6</v>
      </c>
      <c r="M74" s="38">
        <f t="shared" si="14"/>
        <v>5431.6</v>
      </c>
      <c r="N74" s="38">
        <f t="shared" si="14"/>
        <v>5431.6</v>
      </c>
      <c r="O74" s="39">
        <f t="shared" si="14"/>
        <v>0</v>
      </c>
    </row>
    <row r="75" spans="1:15" s="9" customFormat="1" ht="29.25" customHeight="1">
      <c r="A75" s="107"/>
      <c r="B75" s="94"/>
      <c r="C75" s="95" t="s">
        <v>25</v>
      </c>
      <c r="D75" s="26">
        <v>874</v>
      </c>
      <c r="E75" s="26">
        <v>1105</v>
      </c>
      <c r="F75" s="27" t="s">
        <v>34</v>
      </c>
      <c r="G75" s="32">
        <v>100</v>
      </c>
      <c r="H75" s="38">
        <v>4074</v>
      </c>
      <c r="I75" s="38">
        <f t="shared" si="11"/>
        <v>25140</v>
      </c>
      <c r="J75" s="38">
        <v>4772</v>
      </c>
      <c r="K75" s="38">
        <v>4945</v>
      </c>
      <c r="L75" s="38">
        <v>5141</v>
      </c>
      <c r="M75" s="38">
        <v>5141</v>
      </c>
      <c r="N75" s="38">
        <v>5141</v>
      </c>
      <c r="O75" s="39"/>
    </row>
    <row r="76" spans="1:15" s="9" customFormat="1" ht="57.75" customHeight="1">
      <c r="A76" s="107"/>
      <c r="B76" s="94"/>
      <c r="C76" s="95"/>
      <c r="D76" s="26">
        <v>874</v>
      </c>
      <c r="E76" s="26">
        <v>1105</v>
      </c>
      <c r="F76" s="27" t="s">
        <v>34</v>
      </c>
      <c r="G76" s="32">
        <v>200</v>
      </c>
      <c r="H76" s="38">
        <v>59</v>
      </c>
      <c r="I76" s="38">
        <f t="shared" si="11"/>
        <v>1462.4</v>
      </c>
      <c r="J76" s="38">
        <v>300</v>
      </c>
      <c r="K76" s="38">
        <v>290.6</v>
      </c>
      <c r="L76" s="38">
        <v>290.6</v>
      </c>
      <c r="M76" s="38">
        <v>290.6</v>
      </c>
      <c r="N76" s="38">
        <v>290.6</v>
      </c>
      <c r="O76" s="39"/>
    </row>
    <row r="77" spans="1:15" s="9" customFormat="1" ht="30" customHeight="1" hidden="1">
      <c r="A77" s="107"/>
      <c r="B77" s="94"/>
      <c r="C77" s="96"/>
      <c r="D77" s="26">
        <v>874</v>
      </c>
      <c r="E77" s="26">
        <v>1105</v>
      </c>
      <c r="F77" s="27" t="s">
        <v>34</v>
      </c>
      <c r="G77" s="32">
        <v>800</v>
      </c>
      <c r="H77" s="31"/>
      <c r="I77" s="38">
        <f t="shared" si="11"/>
        <v>0</v>
      </c>
      <c r="J77" s="38"/>
      <c r="K77" s="38"/>
      <c r="L77" s="31">
        <v>0</v>
      </c>
      <c r="M77" s="31">
        <v>0</v>
      </c>
      <c r="N77" s="31">
        <v>0</v>
      </c>
      <c r="O77" s="39"/>
    </row>
    <row r="78" spans="1:15" s="9" customFormat="1" ht="30" customHeight="1">
      <c r="A78" s="62" t="s">
        <v>52</v>
      </c>
      <c r="B78" s="121" t="s">
        <v>15</v>
      </c>
      <c r="C78" s="33" t="s">
        <v>24</v>
      </c>
      <c r="D78" s="26">
        <v>874</v>
      </c>
      <c r="E78" s="26">
        <v>1105</v>
      </c>
      <c r="F78" s="27" t="s">
        <v>35</v>
      </c>
      <c r="G78" s="26" t="s">
        <v>32</v>
      </c>
      <c r="H78" s="38">
        <f>H79+H80</f>
        <v>4349</v>
      </c>
      <c r="I78" s="38">
        <f t="shared" si="11"/>
        <v>59214.2</v>
      </c>
      <c r="J78" s="38">
        <f>J79+J80+J81</f>
        <v>10976</v>
      </c>
      <c r="K78" s="38">
        <f>K79+K80+K81</f>
        <v>11723.4</v>
      </c>
      <c r="L78" s="38">
        <f>L79+L80+L81</f>
        <v>12171.6</v>
      </c>
      <c r="M78" s="38">
        <f>M79+M80+M81</f>
        <v>12171.6</v>
      </c>
      <c r="N78" s="38">
        <f>N79+N80+N81</f>
        <v>12171.6</v>
      </c>
      <c r="O78" s="39">
        <f>O79+O80+O82</f>
        <v>0</v>
      </c>
    </row>
    <row r="79" spans="1:15" s="9" customFormat="1" ht="35.25" customHeight="1">
      <c r="A79" s="63"/>
      <c r="B79" s="122"/>
      <c r="C79" s="121" t="s">
        <v>25</v>
      </c>
      <c r="D79" s="26">
        <v>874</v>
      </c>
      <c r="E79" s="26">
        <v>1105</v>
      </c>
      <c r="F79" s="27" t="s">
        <v>45</v>
      </c>
      <c r="G79" s="26">
        <v>100</v>
      </c>
      <c r="H79" s="38">
        <v>3937</v>
      </c>
      <c r="I79" s="38">
        <f t="shared" si="11"/>
        <v>56412.6</v>
      </c>
      <c r="J79" s="38">
        <v>10438.4</v>
      </c>
      <c r="K79" s="38">
        <v>11157.4</v>
      </c>
      <c r="L79" s="38">
        <v>11605.6</v>
      </c>
      <c r="M79" s="38">
        <v>11605.6</v>
      </c>
      <c r="N79" s="38">
        <v>11605.6</v>
      </c>
      <c r="O79" s="39"/>
    </row>
    <row r="80" spans="1:15" s="9" customFormat="1" ht="53.25" customHeight="1">
      <c r="A80" s="64"/>
      <c r="B80" s="123"/>
      <c r="C80" s="123"/>
      <c r="D80" s="26">
        <v>874</v>
      </c>
      <c r="E80" s="26">
        <v>1105</v>
      </c>
      <c r="F80" s="27" t="s">
        <v>45</v>
      </c>
      <c r="G80" s="26">
        <v>200</v>
      </c>
      <c r="H80" s="38">
        <v>412</v>
      </c>
      <c r="I80" s="38">
        <f t="shared" si="11"/>
        <v>2801.6</v>
      </c>
      <c r="J80" s="38">
        <v>537.6</v>
      </c>
      <c r="K80" s="38">
        <v>566</v>
      </c>
      <c r="L80" s="38">
        <v>566</v>
      </c>
      <c r="M80" s="38">
        <v>566</v>
      </c>
      <c r="N80" s="38">
        <v>566</v>
      </c>
      <c r="O80" s="39"/>
    </row>
    <row r="81" spans="1:15" s="9" customFormat="1" ht="35.25" customHeight="1" hidden="1">
      <c r="A81" s="21"/>
      <c r="B81" s="21"/>
      <c r="C81" s="21"/>
      <c r="D81" s="20">
        <v>874</v>
      </c>
      <c r="E81" s="20">
        <v>1105</v>
      </c>
      <c r="F81" s="3" t="s">
        <v>45</v>
      </c>
      <c r="G81" s="20">
        <v>800</v>
      </c>
      <c r="H81" s="44"/>
      <c r="I81" s="40">
        <f t="shared" si="11"/>
        <v>0</v>
      </c>
      <c r="J81" s="45"/>
      <c r="K81" s="45"/>
      <c r="L81" s="44">
        <v>0</v>
      </c>
      <c r="M81" s="44">
        <v>0</v>
      </c>
      <c r="N81" s="44">
        <v>0</v>
      </c>
      <c r="O81" s="39"/>
    </row>
    <row r="82" spans="1:15" s="9" customFormat="1" ht="68.25" customHeight="1" hidden="1">
      <c r="A82" s="21"/>
      <c r="B82" s="21"/>
      <c r="C82" s="21"/>
      <c r="D82" s="4">
        <v>874</v>
      </c>
      <c r="E82" s="4">
        <v>1105</v>
      </c>
      <c r="F82" s="3" t="s">
        <v>45</v>
      </c>
      <c r="G82" s="4">
        <v>800</v>
      </c>
      <c r="H82" s="39"/>
      <c r="I82" s="39">
        <f>J82+K82+L82+M82+N82+O82</f>
        <v>0</v>
      </c>
      <c r="J82" s="39"/>
      <c r="K82" s="39"/>
      <c r="L82" s="39"/>
      <c r="M82" s="39"/>
      <c r="N82" s="39"/>
      <c r="O82" s="39"/>
    </row>
    <row r="83" spans="1:15" s="8" customFormat="1" ht="58.5" customHeight="1" hidden="1">
      <c r="A83" s="76" t="s">
        <v>16</v>
      </c>
      <c r="B83" s="74" t="s">
        <v>57</v>
      </c>
      <c r="C83" s="104" t="s">
        <v>23</v>
      </c>
      <c r="D83" s="79" t="s">
        <v>26</v>
      </c>
      <c r="E83" s="80"/>
      <c r="F83" s="80"/>
      <c r="G83" s="81"/>
      <c r="H83" s="106" t="s">
        <v>22</v>
      </c>
      <c r="I83" s="106"/>
      <c r="J83" s="106"/>
      <c r="K83" s="106"/>
      <c r="L83" s="106"/>
      <c r="M83" s="106"/>
      <c r="N83" s="106"/>
      <c r="O83" s="37"/>
    </row>
    <row r="84" spans="1:15" s="8" customFormat="1" ht="15" customHeight="1" hidden="1">
      <c r="A84" s="76"/>
      <c r="B84" s="78"/>
      <c r="C84" s="104"/>
      <c r="D84" s="74" t="s">
        <v>27</v>
      </c>
      <c r="E84" s="74" t="s">
        <v>28</v>
      </c>
      <c r="F84" s="74" t="s">
        <v>29</v>
      </c>
      <c r="G84" s="74" t="s">
        <v>30</v>
      </c>
      <c r="H84" s="77">
        <v>2020</v>
      </c>
      <c r="I84" s="77" t="s">
        <v>73</v>
      </c>
      <c r="J84" s="77">
        <v>2021</v>
      </c>
      <c r="K84" s="77">
        <v>2022</v>
      </c>
      <c r="L84" s="77">
        <v>2023</v>
      </c>
      <c r="M84" s="77">
        <v>2024</v>
      </c>
      <c r="N84" s="77">
        <v>2025</v>
      </c>
      <c r="O84" s="77">
        <v>2020</v>
      </c>
    </row>
    <row r="85" spans="1:15" s="8" customFormat="1" ht="124.5" customHeight="1" hidden="1">
      <c r="A85" s="76"/>
      <c r="B85" s="75"/>
      <c r="C85" s="104"/>
      <c r="D85" s="75"/>
      <c r="E85" s="75"/>
      <c r="F85" s="75"/>
      <c r="G85" s="75"/>
      <c r="H85" s="77"/>
      <c r="I85" s="77"/>
      <c r="J85" s="77"/>
      <c r="K85" s="77"/>
      <c r="L85" s="77"/>
      <c r="M85" s="77"/>
      <c r="N85" s="77"/>
      <c r="O85" s="77"/>
    </row>
    <row r="86" spans="8:15" ht="16.5">
      <c r="H86" s="46"/>
      <c r="I86" s="46"/>
      <c r="J86" s="46"/>
      <c r="K86" s="46"/>
      <c r="L86" s="46"/>
      <c r="M86" s="46"/>
      <c r="N86" s="46"/>
      <c r="O86" s="46"/>
    </row>
    <row r="87" spans="8:15" ht="35.25">
      <c r="H87" s="46"/>
      <c r="I87" s="46"/>
      <c r="J87" s="46"/>
      <c r="K87" s="46"/>
      <c r="L87" s="46"/>
      <c r="M87" s="46"/>
      <c r="N87" s="47" t="s">
        <v>92</v>
      </c>
      <c r="O87" s="46"/>
    </row>
  </sheetData>
  <sheetProtection/>
  <mergeCells count="159">
    <mergeCell ref="A69:A71"/>
    <mergeCell ref="B69:B71"/>
    <mergeCell ref="A63:A65"/>
    <mergeCell ref="E70:E71"/>
    <mergeCell ref="D70:D71"/>
    <mergeCell ref="O70:O71"/>
    <mergeCell ref="F70:F71"/>
    <mergeCell ref="G70:G71"/>
    <mergeCell ref="H70:H71"/>
    <mergeCell ref="I70:I71"/>
    <mergeCell ref="B63:B65"/>
    <mergeCell ref="O53:O54"/>
    <mergeCell ref="J64:J65"/>
    <mergeCell ref="K64:K65"/>
    <mergeCell ref="L64:L65"/>
    <mergeCell ref="L53:L54"/>
    <mergeCell ref="N53:N54"/>
    <mergeCell ref="K53:K54"/>
    <mergeCell ref="M53:M54"/>
    <mergeCell ref="O64:O65"/>
    <mergeCell ref="C69:C71"/>
    <mergeCell ref="D69:G69"/>
    <mergeCell ref="H69:N69"/>
    <mergeCell ref="L70:L71"/>
    <mergeCell ref="M70:M71"/>
    <mergeCell ref="N64:N65"/>
    <mergeCell ref="H64:H65"/>
    <mergeCell ref="N70:N71"/>
    <mergeCell ref="J70:J71"/>
    <mergeCell ref="K70:K71"/>
    <mergeCell ref="C63:C65"/>
    <mergeCell ref="D63:G63"/>
    <mergeCell ref="H63:N63"/>
    <mergeCell ref="D64:D65"/>
    <mergeCell ref="E64:E65"/>
    <mergeCell ref="F64:F65"/>
    <mergeCell ref="I64:I65"/>
    <mergeCell ref="G64:G65"/>
    <mergeCell ref="M64:M65"/>
    <mergeCell ref="E53:E54"/>
    <mergeCell ref="F53:F54"/>
    <mergeCell ref="G53:G54"/>
    <mergeCell ref="H53:H54"/>
    <mergeCell ref="I53:I54"/>
    <mergeCell ref="J53:J54"/>
    <mergeCell ref="M6:O6"/>
    <mergeCell ref="A78:A80"/>
    <mergeCell ref="B78:B80"/>
    <mergeCell ref="C79:C80"/>
    <mergeCell ref="O84:O85"/>
    <mergeCell ref="I84:I85"/>
    <mergeCell ref="J84:J85"/>
    <mergeCell ref="K84:K85"/>
    <mergeCell ref="L84:L85"/>
    <mergeCell ref="M84:M85"/>
    <mergeCell ref="A83:A85"/>
    <mergeCell ref="B83:B85"/>
    <mergeCell ref="C83:C85"/>
    <mergeCell ref="D83:G83"/>
    <mergeCell ref="H83:N83"/>
    <mergeCell ref="D84:D85"/>
    <mergeCell ref="E84:E85"/>
    <mergeCell ref="F84:F85"/>
    <mergeCell ref="G84:G85"/>
    <mergeCell ref="A24:A28"/>
    <mergeCell ref="B24:B28"/>
    <mergeCell ref="C25:C28"/>
    <mergeCell ref="A35:A41"/>
    <mergeCell ref="B43:B45"/>
    <mergeCell ref="A43:A45"/>
    <mergeCell ref="B29:B31"/>
    <mergeCell ref="B52:B54"/>
    <mergeCell ref="C52:C54"/>
    <mergeCell ref="H84:H85"/>
    <mergeCell ref="C36:C41"/>
    <mergeCell ref="A72:A73"/>
    <mergeCell ref="A67:A68"/>
    <mergeCell ref="D52:G52"/>
    <mergeCell ref="H52:N52"/>
    <mergeCell ref="D53:D54"/>
    <mergeCell ref="N84:N85"/>
    <mergeCell ref="K8:K9"/>
    <mergeCell ref="H7:N7"/>
    <mergeCell ref="C75:C77"/>
    <mergeCell ref="A50:A51"/>
    <mergeCell ref="B50:B51"/>
    <mergeCell ref="C44:C45"/>
    <mergeCell ref="A74:A77"/>
    <mergeCell ref="B74:B77"/>
    <mergeCell ref="B67:B68"/>
    <mergeCell ref="A52:A54"/>
    <mergeCell ref="C7:C9"/>
    <mergeCell ref="C17:C20"/>
    <mergeCell ref="B10:B13"/>
    <mergeCell ref="B72:B73"/>
    <mergeCell ref="N8:N9"/>
    <mergeCell ref="G8:G9"/>
    <mergeCell ref="F8:F9"/>
    <mergeCell ref="L8:L9"/>
    <mergeCell ref="B7:B9"/>
    <mergeCell ref="M8:M9"/>
    <mergeCell ref="L33:L34"/>
    <mergeCell ref="M33:M34"/>
    <mergeCell ref="I33:I34"/>
    <mergeCell ref="J33:J34"/>
    <mergeCell ref="K33:K34"/>
    <mergeCell ref="A14:A15"/>
    <mergeCell ref="A16:A20"/>
    <mergeCell ref="B16:B20"/>
    <mergeCell ref="A29:A31"/>
    <mergeCell ref="A21:A23"/>
    <mergeCell ref="O33:O34"/>
    <mergeCell ref="F33:F34"/>
    <mergeCell ref="G33:G34"/>
    <mergeCell ref="H33:H34"/>
    <mergeCell ref="C30:C31"/>
    <mergeCell ref="H22:H23"/>
    <mergeCell ref="I22:I23"/>
    <mergeCell ref="H32:N32"/>
    <mergeCell ref="M22:M23"/>
    <mergeCell ref="D33:D34"/>
    <mergeCell ref="A46:A49"/>
    <mergeCell ref="B46:B49"/>
    <mergeCell ref="B32:B34"/>
    <mergeCell ref="C32:C34"/>
    <mergeCell ref="D32:G32"/>
    <mergeCell ref="A32:A34"/>
    <mergeCell ref="E33:E34"/>
    <mergeCell ref="B35:B41"/>
    <mergeCell ref="L22:L23"/>
    <mergeCell ref="H8:H9"/>
    <mergeCell ref="I8:I9"/>
    <mergeCell ref="E22:E23"/>
    <mergeCell ref="J22:J23"/>
    <mergeCell ref="K22:K23"/>
    <mergeCell ref="F22:F23"/>
    <mergeCell ref="G22:G23"/>
    <mergeCell ref="E8:E9"/>
    <mergeCell ref="J8:J9"/>
    <mergeCell ref="D8:D9"/>
    <mergeCell ref="A7:A9"/>
    <mergeCell ref="O8:O9"/>
    <mergeCell ref="B21:B23"/>
    <mergeCell ref="C21:C23"/>
    <mergeCell ref="D21:G21"/>
    <mergeCell ref="H21:N21"/>
    <mergeCell ref="D22:D23"/>
    <mergeCell ref="A10:A13"/>
    <mergeCell ref="D7:G7"/>
    <mergeCell ref="A55:A62"/>
    <mergeCell ref="B55:B62"/>
    <mergeCell ref="I3:O3"/>
    <mergeCell ref="I2:O2"/>
    <mergeCell ref="I1:O1"/>
    <mergeCell ref="I4:O4"/>
    <mergeCell ref="N22:N23"/>
    <mergeCell ref="N33:N34"/>
    <mergeCell ref="O22:O23"/>
    <mergeCell ref="A5:O5"/>
  </mergeCells>
  <printOptions/>
  <pageMargins left="0.3937007874015748" right="0.3937007874015748" top="1.1811023622047245" bottom="0.3937007874015748" header="0.31496062992125984" footer="0.31496062992125984"/>
  <pageSetup firstPageNumber="24" useFirstPageNumber="1" fitToHeight="0" fitToWidth="1" horizontalDpi="600" verticalDpi="600" orientation="landscape" paperSize="9" scale="45" r:id="rId2"/>
  <headerFooter alignWithMargins="0">
    <oddHeader>&amp;C&amp;"Times New Roman,обычный"&amp;26&amp;P&amp;22
</oddHeader>
  </headerFooter>
  <rowBreaks count="3" manualBreakCount="3">
    <brk id="20" max="255" man="1"/>
    <brk id="51" max="255" man="1"/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147"/>
  <sheetViews>
    <sheetView tabSelected="1" view="pageBreakPreview" zoomScale="80" zoomScaleNormal="80" zoomScaleSheetLayoutView="80" workbookViewId="0" topLeftCell="A1">
      <selection activeCell="F4" sqref="F4:J4"/>
    </sheetView>
  </sheetViews>
  <sheetFormatPr defaultColWidth="9.140625" defaultRowHeight="15"/>
  <cols>
    <col min="1" max="1" width="33.8515625" style="1" customWidth="1"/>
    <col min="2" max="2" width="40.7109375" style="16" customWidth="1"/>
    <col min="3" max="3" width="37.57421875" style="1" customWidth="1"/>
    <col min="4" max="4" width="14.7109375" style="1" hidden="1" customWidth="1"/>
    <col min="5" max="5" width="17.00390625" style="1" customWidth="1"/>
    <col min="6" max="7" width="15.7109375" style="34" customWidth="1"/>
    <col min="8" max="8" width="18.8515625" style="34" customWidth="1"/>
    <col min="9" max="9" width="17.00390625" style="1" customWidth="1"/>
    <col min="10" max="10" width="18.28125" style="1" customWidth="1"/>
    <col min="11" max="11" width="15.28125" style="1" hidden="1" customWidth="1"/>
    <col min="12" max="16384" width="9.140625" style="1" customWidth="1"/>
  </cols>
  <sheetData>
    <row r="1" spans="6:10" ht="24.75" customHeight="1">
      <c r="F1" s="143" t="s">
        <v>94</v>
      </c>
      <c r="G1" s="143"/>
      <c r="H1" s="143"/>
      <c r="I1" s="143"/>
      <c r="J1" s="143"/>
    </row>
    <row r="2" spans="6:10" ht="24" customHeight="1">
      <c r="F2" s="143" t="s">
        <v>90</v>
      </c>
      <c r="G2" s="143"/>
      <c r="H2" s="143"/>
      <c r="I2" s="143"/>
      <c r="J2" s="143"/>
    </row>
    <row r="3" spans="6:10" ht="22.5" customHeight="1">
      <c r="F3" s="143" t="s">
        <v>77</v>
      </c>
      <c r="G3" s="143"/>
      <c r="H3" s="143"/>
      <c r="I3" s="143"/>
      <c r="J3" s="143"/>
    </row>
    <row r="4" spans="6:10" ht="30.75" customHeight="1">
      <c r="F4" s="143" t="s">
        <v>96</v>
      </c>
      <c r="G4" s="143"/>
      <c r="H4" s="143"/>
      <c r="I4" s="143"/>
      <c r="J4" s="143"/>
    </row>
    <row r="5" spans="1:11" ht="55.5" customHeight="1">
      <c r="A5" s="144" t="s">
        <v>93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ht="24.75" customHeight="1">
      <c r="A6" s="6"/>
      <c r="B6" s="7"/>
      <c r="C6" s="6"/>
      <c r="D6" s="48"/>
      <c r="E6" s="48"/>
      <c r="F6" s="49"/>
      <c r="G6" s="50"/>
      <c r="H6" s="50"/>
      <c r="I6" s="51"/>
      <c r="J6" s="51" t="s">
        <v>58</v>
      </c>
      <c r="K6" s="51"/>
    </row>
    <row r="7" spans="1:11" s="8" customFormat="1" ht="22.5" customHeight="1">
      <c r="A7" s="139" t="s">
        <v>16</v>
      </c>
      <c r="B7" s="140" t="s">
        <v>57</v>
      </c>
      <c r="C7" s="140" t="s">
        <v>1</v>
      </c>
      <c r="D7" s="141" t="s">
        <v>53</v>
      </c>
      <c r="E7" s="141"/>
      <c r="F7" s="141"/>
      <c r="G7" s="141"/>
      <c r="H7" s="141"/>
      <c r="I7" s="141"/>
      <c r="J7" s="141"/>
      <c r="K7" s="52"/>
    </row>
    <row r="8" spans="1:11" s="8" customFormat="1" ht="15" customHeight="1">
      <c r="A8" s="139"/>
      <c r="B8" s="140"/>
      <c r="C8" s="140"/>
      <c r="D8" s="137">
        <v>2020</v>
      </c>
      <c r="E8" s="137" t="s">
        <v>73</v>
      </c>
      <c r="F8" s="137">
        <v>2021</v>
      </c>
      <c r="G8" s="137">
        <v>2022</v>
      </c>
      <c r="H8" s="137">
        <v>2023</v>
      </c>
      <c r="I8" s="137">
        <v>2024</v>
      </c>
      <c r="J8" s="137">
        <v>2025</v>
      </c>
      <c r="K8" s="137">
        <v>2020</v>
      </c>
    </row>
    <row r="9" spans="1:11" s="8" customFormat="1" ht="87" customHeight="1">
      <c r="A9" s="139"/>
      <c r="B9" s="140"/>
      <c r="C9" s="140"/>
      <c r="D9" s="137"/>
      <c r="E9" s="137"/>
      <c r="F9" s="137"/>
      <c r="G9" s="137"/>
      <c r="H9" s="137"/>
      <c r="I9" s="137"/>
      <c r="J9" s="137"/>
      <c r="K9" s="137"/>
    </row>
    <row r="10" spans="1:11" s="9" customFormat="1" ht="27" customHeight="1">
      <c r="A10" s="128" t="s">
        <v>17</v>
      </c>
      <c r="B10" s="138" t="s">
        <v>63</v>
      </c>
      <c r="C10" s="5" t="s">
        <v>2</v>
      </c>
      <c r="D10" s="53">
        <f>D11+D12+D13+D14+D15</f>
        <v>189553</v>
      </c>
      <c r="E10" s="53">
        <f aca="true" t="shared" si="0" ref="E10:E73">F10+G10+H10+I10+J10+K10</f>
        <v>1435906.9</v>
      </c>
      <c r="F10" s="53">
        <f>F11+F12+F13+F14+F15</f>
        <v>299753.60000000003</v>
      </c>
      <c r="G10" s="53">
        <f>G11+G12+G13+G14+G15</f>
        <v>325013.8</v>
      </c>
      <c r="H10" s="53">
        <f>H11+H12+H13+H14+H15</f>
        <v>280033.5</v>
      </c>
      <c r="I10" s="53">
        <f>I11+I12+I13+I14+I15</f>
        <v>265553</v>
      </c>
      <c r="J10" s="53">
        <f>J11+J12+J13+J14+J15</f>
        <v>265553</v>
      </c>
      <c r="K10" s="54"/>
    </row>
    <row r="11" spans="1:11" s="9" customFormat="1" ht="23.25" customHeight="1">
      <c r="A11" s="128"/>
      <c r="B11" s="138"/>
      <c r="C11" s="5" t="s">
        <v>3</v>
      </c>
      <c r="D11" s="54"/>
      <c r="E11" s="53">
        <f t="shared" si="0"/>
        <v>104846.7</v>
      </c>
      <c r="F11" s="53">
        <f aca="true" t="shared" si="1" ref="F11:J15">F17+F86+F117</f>
        <v>57701.1</v>
      </c>
      <c r="G11" s="53">
        <f t="shared" si="1"/>
        <v>47145.6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/>
    </row>
    <row r="12" spans="1:11" s="9" customFormat="1" ht="20.25">
      <c r="A12" s="128"/>
      <c r="B12" s="138"/>
      <c r="C12" s="5" t="s">
        <v>4</v>
      </c>
      <c r="D12" s="53">
        <f>D18+D87+D118</f>
        <v>3570</v>
      </c>
      <c r="E12" s="53">
        <f t="shared" si="0"/>
        <v>44706.8</v>
      </c>
      <c r="F12" s="53">
        <f t="shared" si="1"/>
        <v>2404.3</v>
      </c>
      <c r="G12" s="53">
        <f>G18+G87+G118</f>
        <v>22160.5</v>
      </c>
      <c r="H12" s="53">
        <f t="shared" si="1"/>
        <v>20142</v>
      </c>
      <c r="I12" s="54">
        <f t="shared" si="1"/>
        <v>0</v>
      </c>
      <c r="J12" s="54">
        <f t="shared" si="1"/>
        <v>0</v>
      </c>
      <c r="K12" s="54"/>
    </row>
    <row r="13" spans="1:11" s="9" customFormat="1" ht="21" customHeight="1">
      <c r="A13" s="128"/>
      <c r="B13" s="138"/>
      <c r="C13" s="5" t="s">
        <v>5</v>
      </c>
      <c r="D13" s="53">
        <f>D19+D88+D119</f>
        <v>159916</v>
      </c>
      <c r="E13" s="53">
        <f t="shared" si="0"/>
        <v>1161358.2</v>
      </c>
      <c r="F13" s="53">
        <f>F19+F88+F119</f>
        <v>213611.2</v>
      </c>
      <c r="G13" s="53">
        <f>G19+G88+G119</f>
        <v>233052</v>
      </c>
      <c r="H13" s="53">
        <f t="shared" si="1"/>
        <v>236391</v>
      </c>
      <c r="I13" s="53">
        <f t="shared" si="1"/>
        <v>239152</v>
      </c>
      <c r="J13" s="53">
        <f t="shared" si="1"/>
        <v>239152</v>
      </c>
      <c r="K13" s="54"/>
    </row>
    <row r="14" spans="1:11" s="9" customFormat="1" ht="38.25" customHeight="1" hidden="1">
      <c r="A14" s="128"/>
      <c r="B14" s="138"/>
      <c r="C14" s="5" t="s">
        <v>6</v>
      </c>
      <c r="D14" s="54"/>
      <c r="E14" s="54">
        <f t="shared" si="0"/>
        <v>0</v>
      </c>
      <c r="F14" s="54">
        <f t="shared" si="1"/>
        <v>0</v>
      </c>
      <c r="G14" s="54">
        <f t="shared" si="1"/>
        <v>0</v>
      </c>
      <c r="H14" s="54">
        <f t="shared" si="1"/>
        <v>0</v>
      </c>
      <c r="I14" s="54">
        <f t="shared" si="1"/>
        <v>0</v>
      </c>
      <c r="J14" s="54">
        <f t="shared" si="1"/>
        <v>0</v>
      </c>
      <c r="K14" s="54"/>
    </row>
    <row r="15" spans="1:11" s="9" customFormat="1" ht="21" customHeight="1">
      <c r="A15" s="128"/>
      <c r="B15" s="138"/>
      <c r="C15" s="5" t="s">
        <v>7</v>
      </c>
      <c r="D15" s="53">
        <f>D21+D90+D121</f>
        <v>26067</v>
      </c>
      <c r="E15" s="53">
        <f t="shared" si="0"/>
        <v>124995.2</v>
      </c>
      <c r="F15" s="53">
        <f t="shared" si="1"/>
        <v>26037</v>
      </c>
      <c r="G15" s="53">
        <f t="shared" si="1"/>
        <v>22655.7</v>
      </c>
      <c r="H15" s="53">
        <f t="shared" si="1"/>
        <v>23500.5</v>
      </c>
      <c r="I15" s="53">
        <f t="shared" si="1"/>
        <v>26401</v>
      </c>
      <c r="J15" s="53">
        <f t="shared" si="1"/>
        <v>26401</v>
      </c>
      <c r="K15" s="54"/>
    </row>
    <row r="16" spans="1:11" s="9" customFormat="1" ht="24.75" customHeight="1">
      <c r="A16" s="128" t="s">
        <v>18</v>
      </c>
      <c r="B16" s="138" t="s">
        <v>8</v>
      </c>
      <c r="C16" s="5" t="s">
        <v>2</v>
      </c>
      <c r="D16" s="53">
        <f>D19+D21</f>
        <v>171501</v>
      </c>
      <c r="E16" s="53">
        <f t="shared" si="0"/>
        <v>1181921.2000000002</v>
      </c>
      <c r="F16" s="53">
        <f>F17+F18+F19+F20+F21</f>
        <v>224510.6</v>
      </c>
      <c r="G16" s="53">
        <f>G17+G18+G19+G20+G21</f>
        <v>234461.7</v>
      </c>
      <c r="H16" s="53">
        <f>H17+H18+H19+H20+H21</f>
        <v>239049.3</v>
      </c>
      <c r="I16" s="53">
        <f>I17+I18+I19+I20+I21</f>
        <v>241949.8</v>
      </c>
      <c r="J16" s="53">
        <f>J17+J18+J19+J20+J21</f>
        <v>241949.8</v>
      </c>
      <c r="K16" s="54"/>
    </row>
    <row r="17" spans="1:11" s="9" customFormat="1" ht="21" customHeight="1">
      <c r="A17" s="128"/>
      <c r="B17" s="138"/>
      <c r="C17" s="5" t="s">
        <v>3</v>
      </c>
      <c r="D17" s="54"/>
      <c r="E17" s="53">
        <f t="shared" si="0"/>
        <v>4846.4</v>
      </c>
      <c r="F17" s="53">
        <f>F23+F53+F62+F80</f>
        <v>4846.4</v>
      </c>
      <c r="G17" s="54">
        <f aca="true" t="shared" si="2" ref="F17:J21">G23+G53+G62</f>
        <v>0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/>
    </row>
    <row r="18" spans="1:11" s="9" customFormat="1" ht="20.25" customHeight="1">
      <c r="A18" s="128"/>
      <c r="B18" s="138"/>
      <c r="C18" s="5" t="s">
        <v>4</v>
      </c>
      <c r="D18" s="54"/>
      <c r="E18" s="53">
        <f t="shared" si="0"/>
        <v>202</v>
      </c>
      <c r="F18" s="53">
        <f>F24+F54+F63+F81</f>
        <v>202</v>
      </c>
      <c r="G18" s="54">
        <f>G24+G54+G63</f>
        <v>0</v>
      </c>
      <c r="H18" s="54">
        <f t="shared" si="2"/>
        <v>0</v>
      </c>
      <c r="I18" s="54">
        <f t="shared" si="2"/>
        <v>0</v>
      </c>
      <c r="J18" s="54">
        <f t="shared" si="2"/>
        <v>0</v>
      </c>
      <c r="K18" s="54"/>
    </row>
    <row r="19" spans="1:11" s="9" customFormat="1" ht="26.25" customHeight="1">
      <c r="A19" s="128"/>
      <c r="B19" s="138"/>
      <c r="C19" s="5" t="s">
        <v>5</v>
      </c>
      <c r="D19" s="53">
        <f>D25+D55+D64+D31</f>
        <v>145434</v>
      </c>
      <c r="E19" s="53">
        <f t="shared" si="0"/>
        <v>1051877.6</v>
      </c>
      <c r="F19" s="53">
        <v>193425.2</v>
      </c>
      <c r="G19" s="53">
        <f t="shared" si="2"/>
        <v>211806</v>
      </c>
      <c r="H19" s="53">
        <f t="shared" si="2"/>
        <v>215548.8</v>
      </c>
      <c r="I19" s="53">
        <f t="shared" si="2"/>
        <v>215548.8</v>
      </c>
      <c r="J19" s="53">
        <f t="shared" si="2"/>
        <v>215548.8</v>
      </c>
      <c r="K19" s="54"/>
    </row>
    <row r="20" spans="1:11" s="9" customFormat="1" ht="45.75" customHeight="1" hidden="1">
      <c r="A20" s="128"/>
      <c r="B20" s="138"/>
      <c r="C20" s="5" t="s">
        <v>6</v>
      </c>
      <c r="D20" s="54"/>
      <c r="E20" s="54">
        <f t="shared" si="0"/>
        <v>0</v>
      </c>
      <c r="F20" s="54">
        <f t="shared" si="2"/>
        <v>0</v>
      </c>
      <c r="G20" s="54">
        <f t="shared" si="2"/>
        <v>0</v>
      </c>
      <c r="H20" s="54">
        <f t="shared" si="2"/>
        <v>0</v>
      </c>
      <c r="I20" s="54">
        <f t="shared" si="2"/>
        <v>0</v>
      </c>
      <c r="J20" s="54">
        <f t="shared" si="2"/>
        <v>0</v>
      </c>
      <c r="K20" s="54"/>
    </row>
    <row r="21" spans="1:11" s="9" customFormat="1" ht="23.25" customHeight="1">
      <c r="A21" s="128"/>
      <c r="B21" s="138"/>
      <c r="C21" s="5" t="s">
        <v>7</v>
      </c>
      <c r="D21" s="53">
        <f>D66+D27</f>
        <v>26067</v>
      </c>
      <c r="E21" s="53">
        <f t="shared" si="0"/>
        <v>124995.2</v>
      </c>
      <c r="F21" s="53">
        <f t="shared" si="2"/>
        <v>26037</v>
      </c>
      <c r="G21" s="53">
        <f t="shared" si="2"/>
        <v>22655.7</v>
      </c>
      <c r="H21" s="53">
        <f t="shared" si="2"/>
        <v>23500.5</v>
      </c>
      <c r="I21" s="53">
        <f t="shared" si="2"/>
        <v>26401</v>
      </c>
      <c r="J21" s="53">
        <f t="shared" si="2"/>
        <v>26401</v>
      </c>
      <c r="K21" s="54"/>
    </row>
    <row r="22" spans="1:11" s="9" customFormat="1" ht="20.25">
      <c r="A22" s="128" t="s">
        <v>56</v>
      </c>
      <c r="B22" s="138" t="s">
        <v>9</v>
      </c>
      <c r="C22" s="5" t="s">
        <v>2</v>
      </c>
      <c r="D22" s="53">
        <f>D25+D27</f>
        <v>10171</v>
      </c>
      <c r="E22" s="53">
        <f t="shared" si="0"/>
        <v>62900.5</v>
      </c>
      <c r="F22" s="53">
        <f>F23+F24+F25+F26+F27</f>
        <v>13545.5</v>
      </c>
      <c r="G22" s="53">
        <f>G23+G24+G25+G26+G27</f>
        <v>12475</v>
      </c>
      <c r="H22" s="53">
        <f>H23+H24+H25+H26+H27</f>
        <v>12500</v>
      </c>
      <c r="I22" s="53">
        <f>I23+I24+I25+I26+I27</f>
        <v>12190</v>
      </c>
      <c r="J22" s="53">
        <f>J23+J24+J25+J26+J27</f>
        <v>12190</v>
      </c>
      <c r="K22" s="54"/>
    </row>
    <row r="23" spans="1:11" s="9" customFormat="1" ht="18.75" customHeight="1">
      <c r="A23" s="128"/>
      <c r="B23" s="138"/>
      <c r="C23" s="5" t="s">
        <v>3</v>
      </c>
      <c r="D23" s="54"/>
      <c r="E23" s="54">
        <f t="shared" si="0"/>
        <v>0</v>
      </c>
      <c r="F23" s="54"/>
      <c r="G23" s="54"/>
      <c r="H23" s="54"/>
      <c r="I23" s="54"/>
      <c r="J23" s="54"/>
      <c r="K23" s="54"/>
    </row>
    <row r="24" spans="1:11" s="9" customFormat="1" ht="20.25">
      <c r="A24" s="128"/>
      <c r="B24" s="138"/>
      <c r="C24" s="5" t="s">
        <v>4</v>
      </c>
      <c r="D24" s="54"/>
      <c r="E24" s="54">
        <f t="shared" si="0"/>
        <v>0</v>
      </c>
      <c r="F24" s="54"/>
      <c r="G24" s="54"/>
      <c r="H24" s="54"/>
      <c r="I24" s="54"/>
      <c r="J24" s="54"/>
      <c r="K24" s="54"/>
    </row>
    <row r="25" spans="1:11" s="9" customFormat="1" ht="40.5">
      <c r="A25" s="128"/>
      <c r="B25" s="138"/>
      <c r="C25" s="5" t="s">
        <v>5</v>
      </c>
      <c r="D25" s="53">
        <f>10141</f>
        <v>10141</v>
      </c>
      <c r="E25" s="53">
        <f t="shared" si="0"/>
        <v>62074.5</v>
      </c>
      <c r="F25" s="53">
        <v>13314.5</v>
      </c>
      <c r="G25" s="53">
        <v>12190</v>
      </c>
      <c r="H25" s="53">
        <v>12190</v>
      </c>
      <c r="I25" s="53">
        <v>12190</v>
      </c>
      <c r="J25" s="53">
        <v>12190</v>
      </c>
      <c r="K25" s="54"/>
    </row>
    <row r="26" spans="1:11" s="9" customFormat="1" ht="59.25" customHeight="1" hidden="1">
      <c r="A26" s="128"/>
      <c r="B26" s="138"/>
      <c r="C26" s="5" t="s">
        <v>6</v>
      </c>
      <c r="D26" s="54"/>
      <c r="E26" s="54">
        <f t="shared" si="0"/>
        <v>0</v>
      </c>
      <c r="F26" s="54"/>
      <c r="G26" s="54"/>
      <c r="H26" s="54"/>
      <c r="I26" s="54"/>
      <c r="J26" s="54"/>
      <c r="K26" s="54"/>
    </row>
    <row r="27" spans="1:11" s="9" customFormat="1" ht="45.75" customHeight="1">
      <c r="A27" s="128"/>
      <c r="B27" s="138"/>
      <c r="C27" s="5" t="s">
        <v>7</v>
      </c>
      <c r="D27" s="53">
        <v>30</v>
      </c>
      <c r="E27" s="53">
        <f t="shared" si="0"/>
        <v>826</v>
      </c>
      <c r="F27" s="53">
        <v>231</v>
      </c>
      <c r="G27" s="53">
        <v>285</v>
      </c>
      <c r="H27" s="53">
        <v>310</v>
      </c>
      <c r="I27" s="54">
        <v>0</v>
      </c>
      <c r="J27" s="54">
        <v>0</v>
      </c>
      <c r="K27" s="54"/>
    </row>
    <row r="28" spans="1:11" s="9" customFormat="1" ht="27" customHeight="1" hidden="1">
      <c r="A28" s="142" t="s">
        <v>62</v>
      </c>
      <c r="B28" s="138" t="s">
        <v>71</v>
      </c>
      <c r="C28" s="5" t="s">
        <v>2</v>
      </c>
      <c r="D28" s="54">
        <f>D29+D30+D31+D32+D33</f>
        <v>0</v>
      </c>
      <c r="E28" s="54">
        <f t="shared" si="0"/>
        <v>0</v>
      </c>
      <c r="F28" s="54">
        <f>F29+F30+F31+F32+F33</f>
        <v>0</v>
      </c>
      <c r="G28" s="54">
        <f>G29+G30+G31+G32+G33</f>
        <v>0</v>
      </c>
      <c r="H28" s="54">
        <f>H29+H30+H31+H32+H33</f>
        <v>0</v>
      </c>
      <c r="I28" s="54">
        <f>I29+I30+I31+I32+I33</f>
        <v>0</v>
      </c>
      <c r="J28" s="54">
        <f>J29+J30+J31+J32+J33</f>
        <v>0</v>
      </c>
      <c r="K28" s="54"/>
    </row>
    <row r="29" spans="1:11" s="9" customFormat="1" ht="34.5" customHeight="1" hidden="1">
      <c r="A29" s="142"/>
      <c r="B29" s="138"/>
      <c r="C29" s="5" t="s">
        <v>3</v>
      </c>
      <c r="D29" s="54"/>
      <c r="E29" s="54">
        <f t="shared" si="0"/>
        <v>0</v>
      </c>
      <c r="F29" s="54"/>
      <c r="G29" s="54"/>
      <c r="H29" s="54"/>
      <c r="I29" s="54"/>
      <c r="J29" s="54"/>
      <c r="K29" s="54"/>
    </row>
    <row r="30" spans="1:11" s="9" customFormat="1" ht="28.5" customHeight="1" hidden="1">
      <c r="A30" s="142"/>
      <c r="B30" s="138"/>
      <c r="C30" s="5" t="s">
        <v>4</v>
      </c>
      <c r="D30" s="54"/>
      <c r="E30" s="54">
        <f t="shared" si="0"/>
        <v>0</v>
      </c>
      <c r="F30" s="54"/>
      <c r="G30" s="54"/>
      <c r="H30" s="54"/>
      <c r="I30" s="54"/>
      <c r="J30" s="54"/>
      <c r="K30" s="54"/>
    </row>
    <row r="31" spans="1:11" s="9" customFormat="1" ht="20.25" hidden="1">
      <c r="A31" s="142"/>
      <c r="B31" s="138"/>
      <c r="C31" s="5" t="s">
        <v>5</v>
      </c>
      <c r="D31" s="54"/>
      <c r="E31" s="54">
        <f t="shared" si="0"/>
        <v>0</v>
      </c>
      <c r="F31" s="54"/>
      <c r="G31" s="54"/>
      <c r="H31" s="54"/>
      <c r="I31" s="54"/>
      <c r="J31" s="54"/>
      <c r="K31" s="54"/>
    </row>
    <row r="32" spans="1:11" s="9" customFormat="1" ht="53.25" customHeight="1" hidden="1">
      <c r="A32" s="142"/>
      <c r="B32" s="138"/>
      <c r="C32" s="5" t="s">
        <v>6</v>
      </c>
      <c r="D32" s="54"/>
      <c r="E32" s="54">
        <f t="shared" si="0"/>
        <v>0</v>
      </c>
      <c r="F32" s="54"/>
      <c r="G32" s="54"/>
      <c r="H32" s="54"/>
      <c r="I32" s="54"/>
      <c r="J32" s="54"/>
      <c r="K32" s="54"/>
    </row>
    <row r="33" spans="1:11" s="9" customFormat="1" ht="32.25" customHeight="1" hidden="1">
      <c r="A33" s="142"/>
      <c r="B33" s="138"/>
      <c r="C33" s="5" t="s">
        <v>7</v>
      </c>
      <c r="D33" s="55"/>
      <c r="E33" s="54">
        <f t="shared" si="0"/>
        <v>0</v>
      </c>
      <c r="F33" s="55"/>
      <c r="G33" s="55"/>
      <c r="H33" s="55"/>
      <c r="I33" s="55"/>
      <c r="J33" s="55"/>
      <c r="K33" s="55"/>
    </row>
    <row r="34" spans="1:11" s="9" customFormat="1" ht="27" customHeight="1" hidden="1">
      <c r="A34" s="142" t="s">
        <v>76</v>
      </c>
      <c r="B34" s="138" t="s">
        <v>78</v>
      </c>
      <c r="C34" s="5" t="s">
        <v>2</v>
      </c>
      <c r="D34" s="53">
        <f>D35+D36+D37+D38+D39</f>
        <v>30</v>
      </c>
      <c r="E34" s="54">
        <f t="shared" si="0"/>
        <v>0</v>
      </c>
      <c r="F34" s="54">
        <f>F35+F36+F37+F38+F39</f>
        <v>0</v>
      </c>
      <c r="G34" s="54">
        <f>G35+G36+G37+G38+G39</f>
        <v>0</v>
      </c>
      <c r="H34" s="54">
        <f>H35+H36+H37+H38+H39</f>
        <v>0</v>
      </c>
      <c r="I34" s="54">
        <f>I35+I36+I37+I38+I39</f>
        <v>0</v>
      </c>
      <c r="J34" s="54">
        <f>J35+J36+J37+J38+J39</f>
        <v>0</v>
      </c>
      <c r="K34" s="54"/>
    </row>
    <row r="35" spans="1:11" s="9" customFormat="1" ht="34.5" customHeight="1" hidden="1">
      <c r="A35" s="142"/>
      <c r="B35" s="138"/>
      <c r="C35" s="5" t="s">
        <v>3</v>
      </c>
      <c r="D35" s="54"/>
      <c r="E35" s="54">
        <f t="shared" si="0"/>
        <v>0</v>
      </c>
      <c r="F35" s="54"/>
      <c r="G35" s="54"/>
      <c r="H35" s="54"/>
      <c r="I35" s="54"/>
      <c r="J35" s="54"/>
      <c r="K35" s="54"/>
    </row>
    <row r="36" spans="1:11" s="9" customFormat="1" ht="28.5" customHeight="1" hidden="1">
      <c r="A36" s="142"/>
      <c r="B36" s="138"/>
      <c r="C36" s="5" t="s">
        <v>4</v>
      </c>
      <c r="D36" s="54"/>
      <c r="E36" s="54">
        <f t="shared" si="0"/>
        <v>0</v>
      </c>
      <c r="F36" s="54"/>
      <c r="G36" s="54"/>
      <c r="H36" s="54"/>
      <c r="I36" s="54"/>
      <c r="J36" s="54"/>
      <c r="K36" s="54"/>
    </row>
    <row r="37" spans="1:11" s="9" customFormat="1" ht="28.5" customHeight="1" hidden="1">
      <c r="A37" s="142"/>
      <c r="B37" s="138"/>
      <c r="C37" s="5" t="s">
        <v>5</v>
      </c>
      <c r="D37" s="54"/>
      <c r="E37" s="54">
        <f t="shared" si="0"/>
        <v>0</v>
      </c>
      <c r="F37" s="54"/>
      <c r="G37" s="54"/>
      <c r="H37" s="54"/>
      <c r="I37" s="54"/>
      <c r="J37" s="54"/>
      <c r="K37" s="54"/>
    </row>
    <row r="38" spans="1:11" s="9" customFormat="1" ht="53.25" customHeight="1" hidden="1">
      <c r="A38" s="142"/>
      <c r="B38" s="138"/>
      <c r="C38" s="5" t="s">
        <v>6</v>
      </c>
      <c r="D38" s="54"/>
      <c r="E38" s="54">
        <f t="shared" si="0"/>
        <v>0</v>
      </c>
      <c r="F38" s="54"/>
      <c r="G38" s="54"/>
      <c r="H38" s="54"/>
      <c r="I38" s="54"/>
      <c r="J38" s="54"/>
      <c r="K38" s="54"/>
    </row>
    <row r="39" spans="1:11" s="9" customFormat="1" ht="32.25" customHeight="1" hidden="1">
      <c r="A39" s="142"/>
      <c r="B39" s="138"/>
      <c r="C39" s="5" t="s">
        <v>7</v>
      </c>
      <c r="D39" s="56">
        <v>30</v>
      </c>
      <c r="E39" s="54">
        <f t="shared" si="0"/>
        <v>0</v>
      </c>
      <c r="F39" s="55"/>
      <c r="G39" s="55"/>
      <c r="H39" s="55"/>
      <c r="I39" s="55"/>
      <c r="J39" s="55"/>
      <c r="K39" s="55"/>
    </row>
    <row r="40" spans="1:11" s="9" customFormat="1" ht="27" customHeight="1" hidden="1">
      <c r="A40" s="142" t="s">
        <v>74</v>
      </c>
      <c r="B40" s="138" t="s">
        <v>70</v>
      </c>
      <c r="C40" s="5" t="s">
        <v>2</v>
      </c>
      <c r="D40" s="53">
        <f>D41+D42+D43+D44+D45</f>
        <v>5</v>
      </c>
      <c r="E40" s="54">
        <f t="shared" si="0"/>
        <v>0</v>
      </c>
      <c r="F40" s="54">
        <f>F41+F42+F43+F44+F45</f>
        <v>0</v>
      </c>
      <c r="G40" s="54">
        <f>G41+G42+G43+G44+G45</f>
        <v>0</v>
      </c>
      <c r="H40" s="54">
        <f>H41+H42+H43+H44+H45</f>
        <v>0</v>
      </c>
      <c r="I40" s="54">
        <f>I41+I42+I43+I44+I45</f>
        <v>0</v>
      </c>
      <c r="J40" s="54">
        <f>J41+J42+J43+J44+J45</f>
        <v>0</v>
      </c>
      <c r="K40" s="54"/>
    </row>
    <row r="41" spans="1:11" s="9" customFormat="1" ht="34.5" customHeight="1" hidden="1">
      <c r="A41" s="142"/>
      <c r="B41" s="138"/>
      <c r="C41" s="5" t="s">
        <v>3</v>
      </c>
      <c r="D41" s="54"/>
      <c r="E41" s="54">
        <f t="shared" si="0"/>
        <v>0</v>
      </c>
      <c r="F41" s="54"/>
      <c r="G41" s="54"/>
      <c r="H41" s="54"/>
      <c r="I41" s="54"/>
      <c r="J41" s="54"/>
      <c r="K41" s="54"/>
    </row>
    <row r="42" spans="1:11" s="9" customFormat="1" ht="38.25" customHeight="1" hidden="1">
      <c r="A42" s="142"/>
      <c r="B42" s="138"/>
      <c r="C42" s="5" t="s">
        <v>4</v>
      </c>
      <c r="D42" s="54"/>
      <c r="E42" s="54">
        <f t="shared" si="0"/>
        <v>0</v>
      </c>
      <c r="F42" s="54"/>
      <c r="G42" s="54"/>
      <c r="H42" s="54"/>
      <c r="I42" s="54"/>
      <c r="J42" s="54"/>
      <c r="K42" s="54"/>
    </row>
    <row r="43" spans="1:11" s="9" customFormat="1" ht="27" customHeight="1" hidden="1">
      <c r="A43" s="142"/>
      <c r="B43" s="138"/>
      <c r="C43" s="5" t="s">
        <v>5</v>
      </c>
      <c r="D43" s="53">
        <v>5</v>
      </c>
      <c r="E43" s="54">
        <f t="shared" si="0"/>
        <v>0</v>
      </c>
      <c r="F43" s="54"/>
      <c r="G43" s="54"/>
      <c r="H43" s="54"/>
      <c r="I43" s="54"/>
      <c r="J43" s="54"/>
      <c r="K43" s="54"/>
    </row>
    <row r="44" spans="1:11" s="9" customFormat="1" ht="59.25" customHeight="1" hidden="1">
      <c r="A44" s="142"/>
      <c r="B44" s="138"/>
      <c r="C44" s="5" t="s">
        <v>6</v>
      </c>
      <c r="D44" s="54"/>
      <c r="E44" s="54">
        <f t="shared" si="0"/>
        <v>0</v>
      </c>
      <c r="F44" s="54"/>
      <c r="G44" s="54"/>
      <c r="H44" s="54"/>
      <c r="I44" s="54"/>
      <c r="J44" s="54"/>
      <c r="K44" s="54"/>
    </row>
    <row r="45" spans="1:11" s="9" customFormat="1" ht="32.25" customHeight="1" hidden="1">
      <c r="A45" s="142"/>
      <c r="B45" s="138"/>
      <c r="C45" s="5" t="s">
        <v>7</v>
      </c>
      <c r="D45" s="55"/>
      <c r="E45" s="54">
        <f t="shared" si="0"/>
        <v>0</v>
      </c>
      <c r="F45" s="55"/>
      <c r="G45" s="55"/>
      <c r="H45" s="55"/>
      <c r="I45" s="55"/>
      <c r="J45" s="55"/>
      <c r="K45" s="55"/>
    </row>
    <row r="46" spans="1:11" s="9" customFormat="1" ht="27" customHeight="1" hidden="1">
      <c r="A46" s="142" t="s">
        <v>62</v>
      </c>
      <c r="B46" s="138" t="s">
        <v>72</v>
      </c>
      <c r="C46" s="5" t="s">
        <v>2</v>
      </c>
      <c r="D46" s="54">
        <f>D47+D48+D49+D50+D51</f>
        <v>30</v>
      </c>
      <c r="E46" s="54">
        <f t="shared" si="0"/>
        <v>0</v>
      </c>
      <c r="F46" s="54">
        <f>F47+F48+F49+F50+F51</f>
        <v>0</v>
      </c>
      <c r="G46" s="54">
        <f>G47+G48+G49+G50+G51</f>
        <v>0</v>
      </c>
      <c r="H46" s="54">
        <f>H47+H48+H49+H50+H51</f>
        <v>0</v>
      </c>
      <c r="I46" s="54">
        <f>I47+I48+I49+I50+I51</f>
        <v>0</v>
      </c>
      <c r="J46" s="54">
        <f>J47+J48+J49+J50+J51</f>
        <v>0</v>
      </c>
      <c r="K46" s="54"/>
    </row>
    <row r="47" spans="1:11" s="9" customFormat="1" ht="34.5" customHeight="1" hidden="1">
      <c r="A47" s="142"/>
      <c r="B47" s="138"/>
      <c r="C47" s="5" t="s">
        <v>3</v>
      </c>
      <c r="D47" s="54"/>
      <c r="E47" s="54">
        <f t="shared" si="0"/>
        <v>0</v>
      </c>
      <c r="F47" s="54"/>
      <c r="G47" s="54"/>
      <c r="H47" s="54"/>
      <c r="I47" s="54"/>
      <c r="J47" s="54"/>
      <c r="K47" s="54"/>
    </row>
    <row r="48" spans="1:11" s="9" customFormat="1" ht="28.5" customHeight="1" hidden="1">
      <c r="A48" s="142"/>
      <c r="B48" s="138"/>
      <c r="C48" s="5" t="s">
        <v>4</v>
      </c>
      <c r="D48" s="54"/>
      <c r="E48" s="54">
        <f t="shared" si="0"/>
        <v>0</v>
      </c>
      <c r="F48" s="54"/>
      <c r="G48" s="54"/>
      <c r="H48" s="54"/>
      <c r="I48" s="54"/>
      <c r="J48" s="54"/>
      <c r="K48" s="54"/>
    </row>
    <row r="49" spans="1:11" s="9" customFormat="1" ht="20.25" hidden="1">
      <c r="A49" s="142"/>
      <c r="B49" s="138"/>
      <c r="C49" s="5" t="s">
        <v>5</v>
      </c>
      <c r="D49" s="54"/>
      <c r="E49" s="54">
        <f t="shared" si="0"/>
        <v>0</v>
      </c>
      <c r="F49" s="54"/>
      <c r="G49" s="54"/>
      <c r="H49" s="54"/>
      <c r="I49" s="54"/>
      <c r="J49" s="54"/>
      <c r="K49" s="54"/>
    </row>
    <row r="50" spans="1:11" s="9" customFormat="1" ht="53.25" customHeight="1" hidden="1">
      <c r="A50" s="142"/>
      <c r="B50" s="138"/>
      <c r="C50" s="5" t="s">
        <v>6</v>
      </c>
      <c r="D50" s="54"/>
      <c r="E50" s="54">
        <f t="shared" si="0"/>
        <v>0</v>
      </c>
      <c r="F50" s="54"/>
      <c r="G50" s="54"/>
      <c r="H50" s="54"/>
      <c r="I50" s="54"/>
      <c r="J50" s="54"/>
      <c r="K50" s="54"/>
    </row>
    <row r="51" spans="1:11" s="9" customFormat="1" ht="32.25" customHeight="1" hidden="1">
      <c r="A51" s="142"/>
      <c r="B51" s="138"/>
      <c r="C51" s="5" t="s">
        <v>7</v>
      </c>
      <c r="D51" s="55">
        <v>30</v>
      </c>
      <c r="E51" s="54">
        <f t="shared" si="0"/>
        <v>0</v>
      </c>
      <c r="F51" s="55"/>
      <c r="G51" s="55"/>
      <c r="H51" s="55"/>
      <c r="I51" s="55"/>
      <c r="J51" s="55"/>
      <c r="K51" s="55"/>
    </row>
    <row r="52" spans="1:11" s="9" customFormat="1" ht="21.75" customHeight="1">
      <c r="A52" s="142" t="s">
        <v>19</v>
      </c>
      <c r="B52" s="138" t="s">
        <v>10</v>
      </c>
      <c r="C52" s="5" t="s">
        <v>2</v>
      </c>
      <c r="D52" s="53">
        <f>D55</f>
        <v>682</v>
      </c>
      <c r="E52" s="53">
        <f t="shared" si="0"/>
        <v>3619.4</v>
      </c>
      <c r="F52" s="53">
        <f>F53+F54+F55+F56+F57</f>
        <v>555.4</v>
      </c>
      <c r="G52" s="53">
        <f>G53+G54+G55+G56+G57</f>
        <v>766</v>
      </c>
      <c r="H52" s="53">
        <f>H53+H54+H55+H56+H57</f>
        <v>766</v>
      </c>
      <c r="I52" s="53">
        <f>I53+I54+I55+I56+I57</f>
        <v>766</v>
      </c>
      <c r="J52" s="53">
        <f>J53+J54+J55+J56+J57</f>
        <v>766</v>
      </c>
      <c r="K52" s="54"/>
    </row>
    <row r="53" spans="1:11" s="9" customFormat="1" ht="25.5" customHeight="1">
      <c r="A53" s="142"/>
      <c r="B53" s="138"/>
      <c r="C53" s="5" t="s">
        <v>3</v>
      </c>
      <c r="D53" s="54"/>
      <c r="E53" s="54">
        <f t="shared" si="0"/>
        <v>0</v>
      </c>
      <c r="F53" s="54"/>
      <c r="G53" s="54"/>
      <c r="H53" s="54"/>
      <c r="I53" s="54"/>
      <c r="J53" s="54"/>
      <c r="K53" s="54"/>
    </row>
    <row r="54" spans="1:11" s="9" customFormat="1" ht="22.5" customHeight="1">
      <c r="A54" s="142"/>
      <c r="B54" s="138"/>
      <c r="C54" s="5" t="s">
        <v>4</v>
      </c>
      <c r="D54" s="54"/>
      <c r="E54" s="54">
        <f t="shared" si="0"/>
        <v>0</v>
      </c>
      <c r="F54" s="54"/>
      <c r="G54" s="54"/>
      <c r="H54" s="54"/>
      <c r="I54" s="54"/>
      <c r="J54" s="54"/>
      <c r="K54" s="54"/>
    </row>
    <row r="55" spans="1:11" s="9" customFormat="1" ht="21" customHeight="1">
      <c r="A55" s="142"/>
      <c r="B55" s="138"/>
      <c r="C55" s="5" t="s">
        <v>5</v>
      </c>
      <c r="D55" s="53">
        <v>682</v>
      </c>
      <c r="E55" s="53">
        <f t="shared" si="0"/>
        <v>3619.4</v>
      </c>
      <c r="F55" s="53">
        <v>555.4</v>
      </c>
      <c r="G55" s="53">
        <v>766</v>
      </c>
      <c r="H55" s="53">
        <v>766</v>
      </c>
      <c r="I55" s="53">
        <v>766</v>
      </c>
      <c r="J55" s="53">
        <v>766</v>
      </c>
      <c r="K55" s="54"/>
    </row>
    <row r="56" spans="1:11" s="9" customFormat="1" ht="43.5" customHeight="1" hidden="1">
      <c r="A56" s="142"/>
      <c r="B56" s="138"/>
      <c r="C56" s="5" t="s">
        <v>6</v>
      </c>
      <c r="D56" s="54"/>
      <c r="E56" s="54">
        <f t="shared" si="0"/>
        <v>0</v>
      </c>
      <c r="F56" s="54"/>
      <c r="G56" s="54"/>
      <c r="H56" s="54"/>
      <c r="I56" s="54"/>
      <c r="J56" s="54"/>
      <c r="K56" s="54"/>
    </row>
    <row r="57" spans="1:11" s="9" customFormat="1" ht="23.25" customHeight="1">
      <c r="A57" s="142"/>
      <c r="B57" s="138"/>
      <c r="C57" s="5" t="s">
        <v>7</v>
      </c>
      <c r="D57" s="54"/>
      <c r="E57" s="54">
        <f t="shared" si="0"/>
        <v>0</v>
      </c>
      <c r="F57" s="54"/>
      <c r="G57" s="54"/>
      <c r="H57" s="54"/>
      <c r="I57" s="54"/>
      <c r="J57" s="54"/>
      <c r="K57" s="54"/>
    </row>
    <row r="58" spans="1:11" s="8" customFormat="1" ht="21.75" customHeight="1">
      <c r="A58" s="139" t="s">
        <v>16</v>
      </c>
      <c r="B58" s="140" t="s">
        <v>57</v>
      </c>
      <c r="C58" s="140" t="s">
        <v>1</v>
      </c>
      <c r="D58" s="141" t="s">
        <v>53</v>
      </c>
      <c r="E58" s="141"/>
      <c r="F58" s="141"/>
      <c r="G58" s="141"/>
      <c r="H58" s="141"/>
      <c r="I58" s="141"/>
      <c r="J58" s="141"/>
      <c r="K58" s="52"/>
    </row>
    <row r="59" spans="1:11" s="8" customFormat="1" ht="15" customHeight="1">
      <c r="A59" s="139"/>
      <c r="B59" s="140"/>
      <c r="C59" s="140"/>
      <c r="D59" s="137">
        <v>2020</v>
      </c>
      <c r="E59" s="137" t="s">
        <v>73</v>
      </c>
      <c r="F59" s="137">
        <v>2021</v>
      </c>
      <c r="G59" s="137">
        <v>2022</v>
      </c>
      <c r="H59" s="137">
        <v>2023</v>
      </c>
      <c r="I59" s="137">
        <v>2024</v>
      </c>
      <c r="J59" s="137">
        <v>2025</v>
      </c>
      <c r="K59" s="137">
        <v>2020</v>
      </c>
    </row>
    <row r="60" spans="1:11" s="8" customFormat="1" ht="115.5" customHeight="1">
      <c r="A60" s="139"/>
      <c r="B60" s="140"/>
      <c r="C60" s="140"/>
      <c r="D60" s="137"/>
      <c r="E60" s="137"/>
      <c r="F60" s="137"/>
      <c r="G60" s="137"/>
      <c r="H60" s="137"/>
      <c r="I60" s="137"/>
      <c r="J60" s="137"/>
      <c r="K60" s="137"/>
    </row>
    <row r="61" spans="1:11" s="9" customFormat="1" ht="27" customHeight="1">
      <c r="A61" s="142" t="s">
        <v>48</v>
      </c>
      <c r="B61" s="138" t="s">
        <v>47</v>
      </c>
      <c r="C61" s="5" t="s">
        <v>2</v>
      </c>
      <c r="D61" s="53">
        <f>D62+D63+D64+D65+D66</f>
        <v>160648</v>
      </c>
      <c r="E61" s="53">
        <f t="shared" si="0"/>
        <v>1109791.9000000001</v>
      </c>
      <c r="F61" s="53">
        <f>F62+F63+F64+F65+F66</f>
        <v>204800.3</v>
      </c>
      <c r="G61" s="53">
        <f>G62+G63+G64+G65+G66</f>
        <v>221220.7</v>
      </c>
      <c r="H61" s="53">
        <f>H62+H63+H64+H65+H66</f>
        <v>225783.3</v>
      </c>
      <c r="I61" s="53">
        <f>I62+I63+I64+I65+I66</f>
        <v>228993.8</v>
      </c>
      <c r="J61" s="53">
        <f>J62+J63+J64+J65+J66</f>
        <v>228993.8</v>
      </c>
      <c r="K61" s="54"/>
    </row>
    <row r="62" spans="1:11" s="9" customFormat="1" ht="21" customHeight="1">
      <c r="A62" s="142"/>
      <c r="B62" s="138"/>
      <c r="C62" s="5" t="s">
        <v>3</v>
      </c>
      <c r="D62" s="54"/>
      <c r="E62" s="54">
        <f t="shared" si="0"/>
        <v>0</v>
      </c>
      <c r="F62" s="54"/>
      <c r="G62" s="54"/>
      <c r="H62" s="54"/>
      <c r="I62" s="54"/>
      <c r="J62" s="54"/>
      <c r="K62" s="54"/>
    </row>
    <row r="63" spans="1:11" s="9" customFormat="1" ht="19.5" customHeight="1">
      <c r="A63" s="142"/>
      <c r="B63" s="138"/>
      <c r="C63" s="5" t="s">
        <v>4</v>
      </c>
      <c r="D63" s="54"/>
      <c r="E63" s="54">
        <f t="shared" si="0"/>
        <v>0</v>
      </c>
      <c r="F63" s="54"/>
      <c r="G63" s="54"/>
      <c r="H63" s="54"/>
      <c r="I63" s="54"/>
      <c r="J63" s="54"/>
      <c r="K63" s="54"/>
    </row>
    <row r="64" spans="1:11" s="9" customFormat="1" ht="24.75" customHeight="1">
      <c r="A64" s="142"/>
      <c r="B64" s="138"/>
      <c r="C64" s="5" t="s">
        <v>5</v>
      </c>
      <c r="D64" s="53">
        <f>134611</f>
        <v>134611</v>
      </c>
      <c r="E64" s="53">
        <f t="shared" si="0"/>
        <v>985622.7</v>
      </c>
      <c r="F64" s="53">
        <v>178994.3</v>
      </c>
      <c r="G64" s="53">
        <v>198850</v>
      </c>
      <c r="H64" s="53">
        <v>202592.8</v>
      </c>
      <c r="I64" s="53">
        <v>202592.8</v>
      </c>
      <c r="J64" s="53">
        <v>202592.8</v>
      </c>
      <c r="K64" s="54"/>
    </row>
    <row r="65" spans="1:11" s="9" customFormat="1" ht="53.25" customHeight="1" hidden="1">
      <c r="A65" s="142"/>
      <c r="B65" s="138"/>
      <c r="C65" s="5" t="s">
        <v>6</v>
      </c>
      <c r="D65" s="54"/>
      <c r="E65" s="54">
        <f t="shared" si="0"/>
        <v>0</v>
      </c>
      <c r="F65" s="54"/>
      <c r="G65" s="54"/>
      <c r="H65" s="54"/>
      <c r="I65" s="54"/>
      <c r="J65" s="54"/>
      <c r="K65" s="54"/>
    </row>
    <row r="66" spans="1:11" s="9" customFormat="1" ht="23.25" customHeight="1">
      <c r="A66" s="142"/>
      <c r="B66" s="138"/>
      <c r="C66" s="5" t="s">
        <v>7</v>
      </c>
      <c r="D66" s="56">
        <f>26067-30</f>
        <v>26037</v>
      </c>
      <c r="E66" s="53">
        <f t="shared" si="0"/>
        <v>124169.2</v>
      </c>
      <c r="F66" s="56">
        <f>26037-231</f>
        <v>25806</v>
      </c>
      <c r="G66" s="56">
        <f>22655.7-285</f>
        <v>22370.7</v>
      </c>
      <c r="H66" s="56">
        <f>23500.5-310</f>
        <v>23190.5</v>
      </c>
      <c r="I66" s="56">
        <v>26401</v>
      </c>
      <c r="J66" s="56">
        <v>26401</v>
      </c>
      <c r="K66" s="55"/>
    </row>
    <row r="67" spans="1:11" s="9" customFormat="1" ht="27" customHeight="1">
      <c r="A67" s="142" t="s">
        <v>75</v>
      </c>
      <c r="B67" s="138" t="s">
        <v>84</v>
      </c>
      <c r="C67" s="5" t="s">
        <v>2</v>
      </c>
      <c r="D67" s="53">
        <f>D68+D69+D70+D71+D72</f>
        <v>68.7</v>
      </c>
      <c r="E67" s="53">
        <f t="shared" si="0"/>
        <v>10</v>
      </c>
      <c r="F67" s="53">
        <f>F68+F69+F70+F71+F72</f>
        <v>5</v>
      </c>
      <c r="G67" s="53">
        <f>G68+G69+G70+G71+G72</f>
        <v>5</v>
      </c>
      <c r="H67" s="54">
        <f>H68+H69+H70+H71+H72</f>
        <v>0</v>
      </c>
      <c r="I67" s="54">
        <f>I68+I69+I70+I71+I72</f>
        <v>0</v>
      </c>
      <c r="J67" s="54">
        <f>J68+J69+J70+J71+J72</f>
        <v>0</v>
      </c>
      <c r="K67" s="54"/>
    </row>
    <row r="68" spans="1:11" s="9" customFormat="1" ht="29.25" customHeight="1">
      <c r="A68" s="142"/>
      <c r="B68" s="138"/>
      <c r="C68" s="5" t="s">
        <v>3</v>
      </c>
      <c r="D68" s="54"/>
      <c r="E68" s="54">
        <f t="shared" si="0"/>
        <v>0</v>
      </c>
      <c r="F68" s="54"/>
      <c r="G68" s="54"/>
      <c r="H68" s="54"/>
      <c r="I68" s="54"/>
      <c r="J68" s="54"/>
      <c r="K68" s="54"/>
    </row>
    <row r="69" spans="1:11" s="9" customFormat="1" ht="28.5" customHeight="1">
      <c r="A69" s="142"/>
      <c r="B69" s="138"/>
      <c r="C69" s="5" t="s">
        <v>4</v>
      </c>
      <c r="D69" s="54"/>
      <c r="E69" s="54">
        <f t="shared" si="0"/>
        <v>0</v>
      </c>
      <c r="F69" s="54"/>
      <c r="G69" s="54"/>
      <c r="H69" s="54"/>
      <c r="I69" s="54"/>
      <c r="J69" s="54"/>
      <c r="K69" s="54"/>
    </row>
    <row r="70" spans="1:11" s="9" customFormat="1" ht="28.5" customHeight="1">
      <c r="A70" s="142"/>
      <c r="B70" s="138"/>
      <c r="C70" s="5" t="s">
        <v>5</v>
      </c>
      <c r="D70" s="53"/>
      <c r="E70" s="54">
        <f t="shared" si="0"/>
        <v>0</v>
      </c>
      <c r="F70" s="54"/>
      <c r="G70" s="54"/>
      <c r="H70" s="54"/>
      <c r="I70" s="54"/>
      <c r="J70" s="54"/>
      <c r="K70" s="54"/>
    </row>
    <row r="71" spans="1:11" s="9" customFormat="1" ht="53.25" customHeight="1" hidden="1">
      <c r="A71" s="142"/>
      <c r="B71" s="138"/>
      <c r="C71" s="5" t="s">
        <v>6</v>
      </c>
      <c r="D71" s="54"/>
      <c r="E71" s="54">
        <f t="shared" si="0"/>
        <v>0</v>
      </c>
      <c r="F71" s="54"/>
      <c r="G71" s="54"/>
      <c r="H71" s="54"/>
      <c r="I71" s="54"/>
      <c r="J71" s="54"/>
      <c r="K71" s="54"/>
    </row>
    <row r="72" spans="1:11" s="9" customFormat="1" ht="21" customHeight="1">
      <c r="A72" s="142"/>
      <c r="B72" s="138"/>
      <c r="C72" s="5" t="s">
        <v>7</v>
      </c>
      <c r="D72" s="56">
        <v>68.7</v>
      </c>
      <c r="E72" s="53">
        <f t="shared" si="0"/>
        <v>10</v>
      </c>
      <c r="F72" s="56">
        <v>5</v>
      </c>
      <c r="G72" s="56">
        <v>5</v>
      </c>
      <c r="H72" s="55"/>
      <c r="I72" s="55"/>
      <c r="J72" s="55"/>
      <c r="K72" s="55"/>
    </row>
    <row r="73" spans="1:11" s="9" customFormat="1" ht="27" customHeight="1" hidden="1">
      <c r="A73" s="142" t="s">
        <v>62</v>
      </c>
      <c r="B73" s="138" t="s">
        <v>71</v>
      </c>
      <c r="C73" s="5" t="s">
        <v>2</v>
      </c>
      <c r="D73" s="54">
        <f>D74+D75+D76+D77+D78</f>
        <v>0</v>
      </c>
      <c r="E73" s="54">
        <f t="shared" si="0"/>
        <v>0</v>
      </c>
      <c r="F73" s="54">
        <f>F74+F75+F76+F77+F78</f>
        <v>0</v>
      </c>
      <c r="G73" s="54">
        <f>G74+G75+G76+G77+G78</f>
        <v>0</v>
      </c>
      <c r="H73" s="54">
        <f>H74+H75+H76+H77+H78</f>
        <v>0</v>
      </c>
      <c r="I73" s="54">
        <f>I74+I75+I76+I77+I78</f>
        <v>0</v>
      </c>
      <c r="J73" s="54">
        <f>J74+J75+J76+J77+J78</f>
        <v>0</v>
      </c>
      <c r="K73" s="54"/>
    </row>
    <row r="74" spans="1:11" s="9" customFormat="1" ht="34.5" customHeight="1" hidden="1">
      <c r="A74" s="142"/>
      <c r="B74" s="138"/>
      <c r="C74" s="5" t="s">
        <v>3</v>
      </c>
      <c r="D74" s="54"/>
      <c r="E74" s="54">
        <f aca="true" t="shared" si="3" ref="E74:E82">F74+G74+H74+I74+J74+K74</f>
        <v>0</v>
      </c>
      <c r="F74" s="54"/>
      <c r="G74" s="54"/>
      <c r="H74" s="54"/>
      <c r="I74" s="54"/>
      <c r="J74" s="54"/>
      <c r="K74" s="54"/>
    </row>
    <row r="75" spans="1:11" s="9" customFormat="1" ht="28.5" customHeight="1" hidden="1">
      <c r="A75" s="142"/>
      <c r="B75" s="138"/>
      <c r="C75" s="5" t="s">
        <v>4</v>
      </c>
      <c r="D75" s="54"/>
      <c r="E75" s="54">
        <f t="shared" si="3"/>
        <v>0</v>
      </c>
      <c r="F75" s="54"/>
      <c r="G75" s="54"/>
      <c r="H75" s="54"/>
      <c r="I75" s="54"/>
      <c r="J75" s="54"/>
      <c r="K75" s="54"/>
    </row>
    <row r="76" spans="1:11" s="9" customFormat="1" ht="20.25" hidden="1">
      <c r="A76" s="142"/>
      <c r="B76" s="138"/>
      <c r="C76" s="5" t="s">
        <v>5</v>
      </c>
      <c r="D76" s="54"/>
      <c r="E76" s="54">
        <f t="shared" si="3"/>
        <v>0</v>
      </c>
      <c r="F76" s="54"/>
      <c r="G76" s="54"/>
      <c r="H76" s="54"/>
      <c r="I76" s="54"/>
      <c r="J76" s="54"/>
      <c r="K76" s="54"/>
    </row>
    <row r="77" spans="1:11" s="9" customFormat="1" ht="53.25" customHeight="1" hidden="1">
      <c r="A77" s="142"/>
      <c r="B77" s="138"/>
      <c r="C77" s="5" t="s">
        <v>6</v>
      </c>
      <c r="D77" s="54"/>
      <c r="E77" s="54">
        <f t="shared" si="3"/>
        <v>0</v>
      </c>
      <c r="F77" s="54"/>
      <c r="G77" s="54"/>
      <c r="H77" s="54"/>
      <c r="I77" s="54"/>
      <c r="J77" s="54"/>
      <c r="K77" s="54"/>
    </row>
    <row r="78" spans="1:11" s="9" customFormat="1" ht="32.25" customHeight="1" hidden="1">
      <c r="A78" s="142"/>
      <c r="B78" s="138"/>
      <c r="C78" s="5" t="s">
        <v>7</v>
      </c>
      <c r="D78" s="55"/>
      <c r="E78" s="54">
        <f t="shared" si="3"/>
        <v>0</v>
      </c>
      <c r="F78" s="55"/>
      <c r="G78" s="55"/>
      <c r="H78" s="55"/>
      <c r="I78" s="55"/>
      <c r="J78" s="55"/>
      <c r="K78" s="55"/>
    </row>
    <row r="79" spans="1:11" s="9" customFormat="1" ht="20.25">
      <c r="A79" s="142" t="s">
        <v>66</v>
      </c>
      <c r="B79" s="138" t="s">
        <v>67</v>
      </c>
      <c r="C79" s="5" t="s">
        <v>2</v>
      </c>
      <c r="D79" s="54">
        <f>D80+D81+D82+D83+D84</f>
        <v>0</v>
      </c>
      <c r="E79" s="53">
        <f t="shared" si="3"/>
        <v>5609.4</v>
      </c>
      <c r="F79" s="53">
        <f aca="true" t="shared" si="4" ref="F79:K79">F80+F81+F82+F83+F84</f>
        <v>5609.4</v>
      </c>
      <c r="G79" s="54">
        <f t="shared" si="4"/>
        <v>0</v>
      </c>
      <c r="H79" s="54">
        <f t="shared" si="4"/>
        <v>0</v>
      </c>
      <c r="I79" s="54">
        <f t="shared" si="4"/>
        <v>0</v>
      </c>
      <c r="J79" s="54">
        <f t="shared" si="4"/>
        <v>0</v>
      </c>
      <c r="K79" s="53">
        <f t="shared" si="4"/>
        <v>0</v>
      </c>
    </row>
    <row r="80" spans="1:11" s="9" customFormat="1" ht="20.25">
      <c r="A80" s="142"/>
      <c r="B80" s="138"/>
      <c r="C80" s="5" t="s">
        <v>3</v>
      </c>
      <c r="D80" s="54"/>
      <c r="E80" s="53">
        <f t="shared" si="3"/>
        <v>4846.4</v>
      </c>
      <c r="F80" s="53">
        <v>4846.4</v>
      </c>
      <c r="G80" s="54"/>
      <c r="H80" s="54"/>
      <c r="I80" s="54"/>
      <c r="J80" s="53"/>
      <c r="K80" s="53"/>
    </row>
    <row r="81" spans="1:11" s="9" customFormat="1" ht="20.25">
      <c r="A81" s="142"/>
      <c r="B81" s="138"/>
      <c r="C81" s="5" t="s">
        <v>4</v>
      </c>
      <c r="D81" s="54"/>
      <c r="E81" s="53">
        <f t="shared" si="3"/>
        <v>202</v>
      </c>
      <c r="F81" s="53">
        <v>202</v>
      </c>
      <c r="G81" s="54"/>
      <c r="H81" s="54"/>
      <c r="I81" s="54"/>
      <c r="J81" s="53"/>
      <c r="K81" s="53"/>
    </row>
    <row r="82" spans="1:11" s="9" customFormat="1" ht="35.25" customHeight="1">
      <c r="A82" s="142"/>
      <c r="B82" s="138"/>
      <c r="C82" s="5" t="s">
        <v>5</v>
      </c>
      <c r="D82" s="54"/>
      <c r="E82" s="53">
        <f t="shared" si="3"/>
        <v>561</v>
      </c>
      <c r="F82" s="53">
        <v>561</v>
      </c>
      <c r="G82" s="54"/>
      <c r="H82" s="54"/>
      <c r="I82" s="54"/>
      <c r="J82" s="53"/>
      <c r="K82" s="53"/>
    </row>
    <row r="83" spans="1:11" s="9" customFormat="1" ht="44.25" customHeight="1" hidden="1">
      <c r="A83" s="142"/>
      <c r="B83" s="138"/>
      <c r="C83" s="5" t="s">
        <v>6</v>
      </c>
      <c r="D83" s="54"/>
      <c r="E83" s="54"/>
      <c r="F83" s="54"/>
      <c r="G83" s="54"/>
      <c r="H83" s="54"/>
      <c r="I83" s="54"/>
      <c r="J83" s="54"/>
      <c r="K83" s="54"/>
    </row>
    <row r="84" spans="1:11" s="9" customFormat="1" ht="18.75" customHeight="1" hidden="1">
      <c r="A84" s="142"/>
      <c r="B84" s="138"/>
      <c r="C84" s="5" t="s">
        <v>7</v>
      </c>
      <c r="D84" s="54"/>
      <c r="E84" s="54"/>
      <c r="F84" s="54"/>
      <c r="G84" s="55"/>
      <c r="H84" s="55"/>
      <c r="I84" s="55"/>
      <c r="J84" s="55"/>
      <c r="K84" s="55"/>
    </row>
    <row r="85" spans="1:11" s="9" customFormat="1" ht="24" customHeight="1">
      <c r="A85" s="128" t="s">
        <v>20</v>
      </c>
      <c r="B85" s="138" t="s">
        <v>11</v>
      </c>
      <c r="C85" s="5" t="s">
        <v>2</v>
      </c>
      <c r="D85" s="53">
        <f>D91+D97</f>
        <v>9570</v>
      </c>
      <c r="E85" s="53">
        <f aca="true" t="shared" si="5" ref="E85:E102">F85+G85+H85+I85+J85+K85</f>
        <v>168169.1</v>
      </c>
      <c r="F85" s="53">
        <f>F86+F87+F88+F89+F90</f>
        <v>59195</v>
      </c>
      <c r="G85" s="53">
        <f>G86+G87+G88+G89+G90</f>
        <v>73593.1</v>
      </c>
      <c r="H85" s="53">
        <f>H86+H87+H88+H89+H90</f>
        <v>23381</v>
      </c>
      <c r="I85" s="53">
        <f>I86+I87+I88+I89+I90</f>
        <v>6000</v>
      </c>
      <c r="J85" s="53">
        <f>J86+J87+J88+J89+J90</f>
        <v>6000</v>
      </c>
      <c r="K85" s="54"/>
    </row>
    <row r="86" spans="1:11" s="9" customFormat="1" ht="22.5" customHeight="1">
      <c r="A86" s="128"/>
      <c r="B86" s="138"/>
      <c r="C86" s="5" t="s">
        <v>3</v>
      </c>
      <c r="D86" s="54"/>
      <c r="E86" s="53">
        <f t="shared" si="5"/>
        <v>100000.29999999999</v>
      </c>
      <c r="F86" s="53">
        <f>F92+F98+F107+F113</f>
        <v>52854.7</v>
      </c>
      <c r="G86" s="53">
        <f>G92+G98+G107+G113</f>
        <v>47145.6</v>
      </c>
      <c r="H86" s="54">
        <f aca="true" t="shared" si="6" ref="F86:J90">H92+H98+H107</f>
        <v>0</v>
      </c>
      <c r="I86" s="54">
        <f t="shared" si="6"/>
        <v>0</v>
      </c>
      <c r="J86" s="54">
        <f t="shared" si="6"/>
        <v>0</v>
      </c>
      <c r="K86" s="54"/>
    </row>
    <row r="87" spans="1:11" s="9" customFormat="1" ht="22.5" customHeight="1">
      <c r="A87" s="128"/>
      <c r="B87" s="138"/>
      <c r="C87" s="5" t="s">
        <v>4</v>
      </c>
      <c r="D87" s="53">
        <f>D99</f>
        <v>3570</v>
      </c>
      <c r="E87" s="53">
        <f t="shared" si="5"/>
        <v>44504.8</v>
      </c>
      <c r="F87" s="53">
        <f>F93+F99+F108+F114</f>
        <v>2202.3</v>
      </c>
      <c r="G87" s="53">
        <f>G93+G99+G108+G114</f>
        <v>22160.5</v>
      </c>
      <c r="H87" s="53">
        <f t="shared" si="6"/>
        <v>20142</v>
      </c>
      <c r="I87" s="54">
        <f t="shared" si="6"/>
        <v>0</v>
      </c>
      <c r="J87" s="54">
        <f t="shared" si="6"/>
        <v>0</v>
      </c>
      <c r="K87" s="54"/>
    </row>
    <row r="88" spans="1:11" s="9" customFormat="1" ht="40.5">
      <c r="A88" s="128"/>
      <c r="B88" s="138"/>
      <c r="C88" s="5" t="s">
        <v>5</v>
      </c>
      <c r="D88" s="53">
        <f>D94+D100+D109</f>
        <v>6000</v>
      </c>
      <c r="E88" s="53">
        <f t="shared" si="5"/>
        <v>23664</v>
      </c>
      <c r="F88" s="53">
        <f t="shared" si="6"/>
        <v>4138</v>
      </c>
      <c r="G88" s="53">
        <f t="shared" si="6"/>
        <v>4287</v>
      </c>
      <c r="H88" s="53">
        <f t="shared" si="6"/>
        <v>3239</v>
      </c>
      <c r="I88" s="53">
        <f t="shared" si="6"/>
        <v>6000</v>
      </c>
      <c r="J88" s="53">
        <f t="shared" si="6"/>
        <v>6000</v>
      </c>
      <c r="K88" s="54"/>
    </row>
    <row r="89" spans="1:11" s="9" customFormat="1" ht="40.5" hidden="1">
      <c r="A89" s="128"/>
      <c r="B89" s="138"/>
      <c r="C89" s="5" t="s">
        <v>6</v>
      </c>
      <c r="D89" s="54"/>
      <c r="E89" s="54">
        <f t="shared" si="5"/>
        <v>0</v>
      </c>
      <c r="F89" s="54">
        <f t="shared" si="6"/>
        <v>0</v>
      </c>
      <c r="G89" s="54">
        <f t="shared" si="6"/>
        <v>0</v>
      </c>
      <c r="H89" s="54">
        <f t="shared" si="6"/>
        <v>0</v>
      </c>
      <c r="I89" s="54">
        <f t="shared" si="6"/>
        <v>0</v>
      </c>
      <c r="J89" s="54">
        <f t="shared" si="6"/>
        <v>0</v>
      </c>
      <c r="K89" s="54"/>
    </row>
    <row r="90" spans="1:11" s="9" customFormat="1" ht="20.25" hidden="1">
      <c r="A90" s="128"/>
      <c r="B90" s="138"/>
      <c r="C90" s="5" t="s">
        <v>7</v>
      </c>
      <c r="D90" s="54">
        <f>D96+D102+D111</f>
        <v>0</v>
      </c>
      <c r="E90" s="54">
        <f t="shared" si="5"/>
        <v>0</v>
      </c>
      <c r="F90" s="54">
        <f t="shared" si="6"/>
        <v>0</v>
      </c>
      <c r="G90" s="54">
        <f t="shared" si="6"/>
        <v>0</v>
      </c>
      <c r="H90" s="54">
        <f t="shared" si="6"/>
        <v>0</v>
      </c>
      <c r="I90" s="54">
        <f t="shared" si="6"/>
        <v>0</v>
      </c>
      <c r="J90" s="54">
        <f t="shared" si="6"/>
        <v>0</v>
      </c>
      <c r="K90" s="54"/>
    </row>
    <row r="91" spans="1:11" s="9" customFormat="1" ht="20.25" customHeight="1">
      <c r="A91" s="128" t="s">
        <v>88</v>
      </c>
      <c r="B91" s="138" t="s">
        <v>67</v>
      </c>
      <c r="C91" s="5" t="s">
        <v>2</v>
      </c>
      <c r="D91" s="54">
        <f>D92+D93+D94+D95+D96</f>
        <v>0</v>
      </c>
      <c r="E91" s="53">
        <f t="shared" si="5"/>
        <v>108210.1</v>
      </c>
      <c r="F91" s="53">
        <f>F92+F93+F94</f>
        <v>57057</v>
      </c>
      <c r="G91" s="53">
        <f>G92+G93+G94</f>
        <v>51153.1</v>
      </c>
      <c r="H91" s="54">
        <f>H92+H93+H94</f>
        <v>0</v>
      </c>
      <c r="I91" s="54">
        <f>I92+I93+I94</f>
        <v>0</v>
      </c>
      <c r="J91" s="54">
        <f>J92+J93+J94</f>
        <v>0</v>
      </c>
      <c r="K91" s="54"/>
    </row>
    <row r="92" spans="1:11" s="9" customFormat="1" ht="20.25">
      <c r="A92" s="128"/>
      <c r="B92" s="138"/>
      <c r="C92" s="5" t="s">
        <v>3</v>
      </c>
      <c r="D92" s="54"/>
      <c r="E92" s="53">
        <f t="shared" si="5"/>
        <v>100000.29999999999</v>
      </c>
      <c r="F92" s="53">
        <v>52854.7</v>
      </c>
      <c r="G92" s="53">
        <v>47145.6</v>
      </c>
      <c r="H92" s="54"/>
      <c r="I92" s="54"/>
      <c r="J92" s="54"/>
      <c r="K92" s="54"/>
    </row>
    <row r="93" spans="1:11" s="9" customFormat="1" ht="20.25">
      <c r="A93" s="128"/>
      <c r="B93" s="138"/>
      <c r="C93" s="5" t="s">
        <v>4</v>
      </c>
      <c r="D93" s="54"/>
      <c r="E93" s="53">
        <f t="shared" si="5"/>
        <v>4166.8</v>
      </c>
      <c r="F93" s="53">
        <v>2202.3</v>
      </c>
      <c r="G93" s="53">
        <v>1964.5</v>
      </c>
      <c r="H93" s="54"/>
      <c r="I93" s="54"/>
      <c r="J93" s="54"/>
      <c r="K93" s="54"/>
    </row>
    <row r="94" spans="1:11" s="9" customFormat="1" ht="40.5">
      <c r="A94" s="128"/>
      <c r="B94" s="138"/>
      <c r="C94" s="5" t="s">
        <v>5</v>
      </c>
      <c r="D94" s="54"/>
      <c r="E94" s="53">
        <f t="shared" si="5"/>
        <v>4043</v>
      </c>
      <c r="F94" s="53">
        <v>2000</v>
      </c>
      <c r="G94" s="53">
        <v>2043</v>
      </c>
      <c r="H94" s="54"/>
      <c r="I94" s="54"/>
      <c r="J94" s="54"/>
      <c r="K94" s="54"/>
    </row>
    <row r="95" spans="1:11" s="9" customFormat="1" ht="40.5" hidden="1">
      <c r="A95" s="128"/>
      <c r="B95" s="138"/>
      <c r="C95" s="5" t="s">
        <v>6</v>
      </c>
      <c r="D95" s="54"/>
      <c r="E95" s="54">
        <f t="shared" si="5"/>
        <v>0</v>
      </c>
      <c r="F95" s="54"/>
      <c r="G95" s="54"/>
      <c r="H95" s="54"/>
      <c r="I95" s="54"/>
      <c r="J95" s="54"/>
      <c r="K95" s="54"/>
    </row>
    <row r="96" spans="1:11" s="9" customFormat="1" ht="20.25" hidden="1">
      <c r="A96" s="128"/>
      <c r="B96" s="138"/>
      <c r="C96" s="5" t="s">
        <v>7</v>
      </c>
      <c r="D96" s="54"/>
      <c r="E96" s="54">
        <f t="shared" si="5"/>
        <v>0</v>
      </c>
      <c r="F96" s="54"/>
      <c r="G96" s="54"/>
      <c r="H96" s="54"/>
      <c r="I96" s="54"/>
      <c r="J96" s="54"/>
      <c r="K96" s="54"/>
    </row>
    <row r="97" spans="1:12" s="9" customFormat="1" ht="20.25">
      <c r="A97" s="131" t="s">
        <v>49</v>
      </c>
      <c r="B97" s="134" t="s">
        <v>12</v>
      </c>
      <c r="C97" s="5" t="s">
        <v>2</v>
      </c>
      <c r="D97" s="53">
        <f>D98+D99+D100+D101+D102</f>
        <v>9570</v>
      </c>
      <c r="E97" s="53">
        <f t="shared" si="5"/>
        <v>59861</v>
      </c>
      <c r="F97" s="53">
        <f>F98+F99+F100+F101+F102</f>
        <v>2040</v>
      </c>
      <c r="G97" s="53">
        <f>G98+G99+G100+G101+G102</f>
        <v>22440</v>
      </c>
      <c r="H97" s="53">
        <f>H98+H99+H100+H101+H102</f>
        <v>23381</v>
      </c>
      <c r="I97" s="53">
        <f>I98+I99+I100+I101+I102</f>
        <v>6000</v>
      </c>
      <c r="J97" s="53">
        <f>J98+J99+J100+J101+J102</f>
        <v>6000</v>
      </c>
      <c r="K97" s="54"/>
      <c r="L97" s="2"/>
    </row>
    <row r="98" spans="1:11" s="9" customFormat="1" ht="21" customHeight="1">
      <c r="A98" s="132"/>
      <c r="B98" s="135"/>
      <c r="C98" s="5" t="s">
        <v>3</v>
      </c>
      <c r="D98" s="54"/>
      <c r="E98" s="54">
        <f t="shared" si="5"/>
        <v>0</v>
      </c>
      <c r="F98" s="54"/>
      <c r="G98" s="54"/>
      <c r="H98" s="54"/>
      <c r="I98" s="54"/>
      <c r="J98" s="54"/>
      <c r="K98" s="54"/>
    </row>
    <row r="99" spans="1:11" s="9" customFormat="1" ht="21" customHeight="1">
      <c r="A99" s="132"/>
      <c r="B99" s="135"/>
      <c r="C99" s="5" t="s">
        <v>4</v>
      </c>
      <c r="D99" s="53">
        <v>3570</v>
      </c>
      <c r="E99" s="53">
        <f t="shared" si="5"/>
        <v>40338</v>
      </c>
      <c r="F99" s="53"/>
      <c r="G99" s="53">
        <v>20196</v>
      </c>
      <c r="H99" s="53">
        <v>20142</v>
      </c>
      <c r="I99" s="54"/>
      <c r="J99" s="54"/>
      <c r="K99" s="54"/>
    </row>
    <row r="100" spans="1:11" s="9" customFormat="1" ht="40.5">
      <c r="A100" s="133"/>
      <c r="B100" s="136"/>
      <c r="C100" s="5" t="s">
        <v>5</v>
      </c>
      <c r="D100" s="53">
        <v>6000</v>
      </c>
      <c r="E100" s="53">
        <f t="shared" si="5"/>
        <v>19523</v>
      </c>
      <c r="F100" s="53">
        <v>2040</v>
      </c>
      <c r="G100" s="53">
        <v>2244</v>
      </c>
      <c r="H100" s="53">
        <v>3239</v>
      </c>
      <c r="I100" s="53">
        <v>6000</v>
      </c>
      <c r="J100" s="53">
        <v>6000</v>
      </c>
      <c r="K100" s="54"/>
    </row>
    <row r="101" spans="1:11" s="9" customFormat="1" ht="42" customHeight="1" hidden="1">
      <c r="A101" s="22"/>
      <c r="B101" s="22"/>
      <c r="C101" s="5" t="s">
        <v>6</v>
      </c>
      <c r="D101" s="54"/>
      <c r="E101" s="54">
        <f t="shared" si="5"/>
        <v>0</v>
      </c>
      <c r="F101" s="54"/>
      <c r="G101" s="54"/>
      <c r="H101" s="54"/>
      <c r="I101" s="54"/>
      <c r="J101" s="54"/>
      <c r="K101" s="54"/>
    </row>
    <row r="102" spans="1:11" s="9" customFormat="1" ht="28.5" customHeight="1" hidden="1">
      <c r="A102" s="23"/>
      <c r="B102" s="23"/>
      <c r="C102" s="5" t="s">
        <v>7</v>
      </c>
      <c r="D102" s="54"/>
      <c r="E102" s="54">
        <f t="shared" si="5"/>
        <v>0</v>
      </c>
      <c r="F102" s="54"/>
      <c r="G102" s="54"/>
      <c r="H102" s="54"/>
      <c r="I102" s="54"/>
      <c r="J102" s="54"/>
      <c r="K102" s="54"/>
    </row>
    <row r="103" spans="1:11" s="8" customFormat="1" ht="22.5" customHeight="1">
      <c r="A103" s="139" t="s">
        <v>16</v>
      </c>
      <c r="B103" s="140" t="s">
        <v>57</v>
      </c>
      <c r="C103" s="140" t="s">
        <v>1</v>
      </c>
      <c r="D103" s="141" t="s">
        <v>53</v>
      </c>
      <c r="E103" s="141"/>
      <c r="F103" s="141"/>
      <c r="G103" s="141"/>
      <c r="H103" s="141"/>
      <c r="I103" s="141"/>
      <c r="J103" s="141"/>
      <c r="K103" s="52"/>
    </row>
    <row r="104" spans="1:11" s="8" customFormat="1" ht="15" customHeight="1">
      <c r="A104" s="139"/>
      <c r="B104" s="140"/>
      <c r="C104" s="140"/>
      <c r="D104" s="137">
        <v>2020</v>
      </c>
      <c r="E104" s="137" t="s">
        <v>73</v>
      </c>
      <c r="F104" s="137">
        <v>2021</v>
      </c>
      <c r="G104" s="137">
        <v>2022</v>
      </c>
      <c r="H104" s="137">
        <v>2023</v>
      </c>
      <c r="I104" s="137">
        <v>2024</v>
      </c>
      <c r="J104" s="137">
        <v>2025</v>
      </c>
      <c r="K104" s="137">
        <v>2020</v>
      </c>
    </row>
    <row r="105" spans="1:11" s="8" customFormat="1" ht="111" customHeight="1">
      <c r="A105" s="139"/>
      <c r="B105" s="140"/>
      <c r="C105" s="140"/>
      <c r="D105" s="137"/>
      <c r="E105" s="137"/>
      <c r="F105" s="137"/>
      <c r="G105" s="137"/>
      <c r="H105" s="137"/>
      <c r="I105" s="137"/>
      <c r="J105" s="137"/>
      <c r="K105" s="137"/>
    </row>
    <row r="106" spans="1:11" s="9" customFormat="1" ht="18.75" customHeight="1">
      <c r="A106" s="128" t="s">
        <v>50</v>
      </c>
      <c r="B106" s="138" t="s">
        <v>13</v>
      </c>
      <c r="C106" s="5" t="s">
        <v>2</v>
      </c>
      <c r="D106" s="54"/>
      <c r="E106" s="53">
        <f aca="true" t="shared" si="7" ref="E106:E127">F106+G106+H106+I106+J106+K106</f>
        <v>98</v>
      </c>
      <c r="F106" s="53">
        <f aca="true" t="shared" si="8" ref="F106:K106">F107+F108+F109+F110+F111</f>
        <v>98</v>
      </c>
      <c r="G106" s="54">
        <f t="shared" si="8"/>
        <v>0</v>
      </c>
      <c r="H106" s="54">
        <f t="shared" si="8"/>
        <v>0</v>
      </c>
      <c r="I106" s="54">
        <f t="shared" si="8"/>
        <v>0</v>
      </c>
      <c r="J106" s="54">
        <f t="shared" si="8"/>
        <v>0</v>
      </c>
      <c r="K106" s="54">
        <f t="shared" si="8"/>
        <v>0</v>
      </c>
    </row>
    <row r="107" spans="1:11" s="9" customFormat="1" ht="20.25" customHeight="1">
      <c r="A107" s="128"/>
      <c r="B107" s="138"/>
      <c r="C107" s="5" t="s">
        <v>3</v>
      </c>
      <c r="D107" s="54"/>
      <c r="E107" s="54">
        <f t="shared" si="7"/>
        <v>0</v>
      </c>
      <c r="F107" s="54"/>
      <c r="G107" s="54"/>
      <c r="H107" s="54"/>
      <c r="I107" s="54"/>
      <c r="J107" s="54"/>
      <c r="K107" s="54"/>
    </row>
    <row r="108" spans="1:11" s="9" customFormat="1" ht="20.25">
      <c r="A108" s="128"/>
      <c r="B108" s="138"/>
      <c r="C108" s="5" t="s">
        <v>4</v>
      </c>
      <c r="D108" s="54"/>
      <c r="E108" s="54">
        <f t="shared" si="7"/>
        <v>0</v>
      </c>
      <c r="F108" s="54"/>
      <c r="G108" s="54"/>
      <c r="H108" s="54"/>
      <c r="I108" s="54"/>
      <c r="J108" s="54"/>
      <c r="K108" s="54"/>
    </row>
    <row r="109" spans="1:11" s="9" customFormat="1" ht="21" customHeight="1">
      <c r="A109" s="128"/>
      <c r="B109" s="138"/>
      <c r="C109" s="5" t="s">
        <v>5</v>
      </c>
      <c r="D109" s="54"/>
      <c r="E109" s="53">
        <f t="shared" si="7"/>
        <v>98</v>
      </c>
      <c r="F109" s="53">
        <v>98</v>
      </c>
      <c r="G109" s="54">
        <v>0</v>
      </c>
      <c r="H109" s="54">
        <v>0</v>
      </c>
      <c r="I109" s="54">
        <v>0</v>
      </c>
      <c r="J109" s="54">
        <v>0</v>
      </c>
      <c r="K109" s="54"/>
    </row>
    <row r="110" spans="1:11" s="9" customFormat="1" ht="35.25" customHeight="1" hidden="1">
      <c r="A110" s="128"/>
      <c r="B110" s="138"/>
      <c r="C110" s="5" t="s">
        <v>6</v>
      </c>
      <c r="D110" s="54"/>
      <c r="E110" s="54">
        <f t="shared" si="7"/>
        <v>0</v>
      </c>
      <c r="F110" s="54"/>
      <c r="G110" s="54"/>
      <c r="H110" s="54"/>
      <c r="I110" s="54"/>
      <c r="J110" s="54"/>
      <c r="K110" s="54"/>
    </row>
    <row r="111" spans="1:11" s="9" customFormat="1" ht="20.25">
      <c r="A111" s="128"/>
      <c r="B111" s="138"/>
      <c r="C111" s="5" t="s">
        <v>7</v>
      </c>
      <c r="D111" s="54"/>
      <c r="E111" s="54">
        <f t="shared" si="7"/>
        <v>0</v>
      </c>
      <c r="F111" s="54"/>
      <c r="G111" s="54"/>
      <c r="H111" s="54"/>
      <c r="I111" s="54"/>
      <c r="J111" s="54"/>
      <c r="K111" s="54"/>
    </row>
    <row r="112" spans="1:11" s="9" customFormat="1" ht="20.25" hidden="1">
      <c r="A112" s="131" t="s">
        <v>66</v>
      </c>
      <c r="B112" s="134" t="s">
        <v>67</v>
      </c>
      <c r="C112" s="5" t="s">
        <v>2</v>
      </c>
      <c r="D112" s="54" t="e">
        <f>D113+D114+D115+#REF!+D116</f>
        <v>#REF!</v>
      </c>
      <c r="E112" s="53">
        <f t="shared" si="7"/>
        <v>0</v>
      </c>
      <c r="F112" s="53">
        <f>F113+F114+F115</f>
        <v>0</v>
      </c>
      <c r="G112" s="53">
        <f>G113+G114+G115</f>
        <v>0</v>
      </c>
      <c r="H112" s="54">
        <f>H113+H114+H115</f>
        <v>0</v>
      </c>
      <c r="I112" s="54">
        <f>I113+I114+I115</f>
        <v>0</v>
      </c>
      <c r="J112" s="54">
        <f>J113+J114+J115</f>
        <v>0</v>
      </c>
      <c r="K112" s="53"/>
    </row>
    <row r="113" spans="1:11" s="9" customFormat="1" ht="20.25" hidden="1">
      <c r="A113" s="132"/>
      <c r="B113" s="135"/>
      <c r="C113" s="5" t="s">
        <v>3</v>
      </c>
      <c r="D113" s="54"/>
      <c r="E113" s="53">
        <f t="shared" si="7"/>
        <v>0</v>
      </c>
      <c r="F113" s="53"/>
      <c r="G113" s="53"/>
      <c r="H113" s="54"/>
      <c r="I113" s="54"/>
      <c r="J113" s="53"/>
      <c r="K113" s="137"/>
    </row>
    <row r="114" spans="1:11" s="9" customFormat="1" ht="20.25" hidden="1">
      <c r="A114" s="132"/>
      <c r="B114" s="135"/>
      <c r="C114" s="5" t="s">
        <v>4</v>
      </c>
      <c r="D114" s="54"/>
      <c r="E114" s="53">
        <f t="shared" si="7"/>
        <v>0</v>
      </c>
      <c r="F114" s="53"/>
      <c r="G114" s="53"/>
      <c r="H114" s="54"/>
      <c r="I114" s="54"/>
      <c r="J114" s="53"/>
      <c r="K114" s="137"/>
    </row>
    <row r="115" spans="1:11" s="9" customFormat="1" ht="35.25" customHeight="1" hidden="1">
      <c r="A115" s="132"/>
      <c r="B115" s="135"/>
      <c r="C115" s="5" t="s">
        <v>5</v>
      </c>
      <c r="D115" s="54"/>
      <c r="E115" s="53">
        <f t="shared" si="7"/>
        <v>0</v>
      </c>
      <c r="F115" s="53"/>
      <c r="G115" s="53"/>
      <c r="H115" s="54"/>
      <c r="I115" s="54"/>
      <c r="J115" s="53"/>
      <c r="K115" s="137"/>
    </row>
    <row r="116" spans="1:11" s="9" customFormat="1" ht="21" customHeight="1">
      <c r="A116" s="128" t="s">
        <v>21</v>
      </c>
      <c r="B116" s="138" t="s">
        <v>64</v>
      </c>
      <c r="C116" s="5" t="s">
        <v>2</v>
      </c>
      <c r="D116" s="53">
        <f>D122+D131</f>
        <v>8482</v>
      </c>
      <c r="E116" s="53">
        <f t="shared" si="7"/>
        <v>85816.59999999999</v>
      </c>
      <c r="F116" s="53">
        <f>F117+F119+F120+F121</f>
        <v>16048</v>
      </c>
      <c r="G116" s="53">
        <f>G117+G119+G120+G121</f>
        <v>16959</v>
      </c>
      <c r="H116" s="53">
        <f>H117+H119+H120+H121</f>
        <v>17603.2</v>
      </c>
      <c r="I116" s="53">
        <f>I117+I119+I120+I121+I118</f>
        <v>17603.2</v>
      </c>
      <c r="J116" s="53">
        <f>J117+J119+J120+J121</f>
        <v>17603.2</v>
      </c>
      <c r="K116" s="54"/>
    </row>
    <row r="117" spans="1:11" s="9" customFormat="1" ht="21.75" customHeight="1">
      <c r="A117" s="128"/>
      <c r="B117" s="138"/>
      <c r="C117" s="5" t="s">
        <v>3</v>
      </c>
      <c r="D117" s="54"/>
      <c r="E117" s="54">
        <f t="shared" si="7"/>
        <v>0</v>
      </c>
      <c r="F117" s="54">
        <f aca="true" t="shared" si="9" ref="F117:J120">F123+F132</f>
        <v>0</v>
      </c>
      <c r="G117" s="54">
        <f t="shared" si="9"/>
        <v>0</v>
      </c>
      <c r="H117" s="54">
        <f t="shared" si="9"/>
        <v>0</v>
      </c>
      <c r="I117" s="54">
        <f t="shared" si="9"/>
        <v>0</v>
      </c>
      <c r="J117" s="54">
        <f t="shared" si="9"/>
        <v>0</v>
      </c>
      <c r="K117" s="54"/>
    </row>
    <row r="118" spans="1:11" s="9" customFormat="1" ht="20.25" customHeight="1">
      <c r="A118" s="128"/>
      <c r="B118" s="138"/>
      <c r="C118" s="5" t="s">
        <v>4</v>
      </c>
      <c r="D118" s="54">
        <f>D124+D133</f>
        <v>0</v>
      </c>
      <c r="E118" s="54">
        <f t="shared" si="7"/>
        <v>0</v>
      </c>
      <c r="F118" s="54">
        <f t="shared" si="9"/>
        <v>0</v>
      </c>
      <c r="G118" s="54">
        <f t="shared" si="9"/>
        <v>0</v>
      </c>
      <c r="H118" s="54">
        <f t="shared" si="9"/>
        <v>0</v>
      </c>
      <c r="I118" s="54">
        <f t="shared" si="9"/>
        <v>0</v>
      </c>
      <c r="J118" s="54">
        <f t="shared" si="9"/>
        <v>0</v>
      </c>
      <c r="K118" s="54"/>
    </row>
    <row r="119" spans="1:12" s="9" customFormat="1" ht="41.25" customHeight="1">
      <c r="A119" s="128"/>
      <c r="B119" s="138"/>
      <c r="C119" s="5" t="s">
        <v>5</v>
      </c>
      <c r="D119" s="53">
        <f>D125+D134</f>
        <v>8482</v>
      </c>
      <c r="E119" s="53">
        <f t="shared" si="7"/>
        <v>85816.59999999999</v>
      </c>
      <c r="F119" s="53">
        <f t="shared" si="9"/>
        <v>16048</v>
      </c>
      <c r="G119" s="53">
        <f t="shared" si="9"/>
        <v>16959</v>
      </c>
      <c r="H119" s="53">
        <f t="shared" si="9"/>
        <v>17603.2</v>
      </c>
      <c r="I119" s="53">
        <f t="shared" si="9"/>
        <v>17603.2</v>
      </c>
      <c r="J119" s="53">
        <f t="shared" si="9"/>
        <v>17603.2</v>
      </c>
      <c r="K119" s="53"/>
      <c r="L119" s="10"/>
    </row>
    <row r="120" spans="1:11" s="9" customFormat="1" ht="40.5" customHeight="1" hidden="1">
      <c r="A120" s="128"/>
      <c r="B120" s="138"/>
      <c r="C120" s="5" t="s">
        <v>6</v>
      </c>
      <c r="D120" s="54"/>
      <c r="E120" s="54">
        <f t="shared" si="7"/>
        <v>0</v>
      </c>
      <c r="F120" s="54">
        <f t="shared" si="9"/>
        <v>0</v>
      </c>
      <c r="G120" s="54">
        <f t="shared" si="9"/>
        <v>0</v>
      </c>
      <c r="H120" s="54">
        <f t="shared" si="9"/>
        <v>0</v>
      </c>
      <c r="I120" s="54">
        <f t="shared" si="9"/>
        <v>0</v>
      </c>
      <c r="J120" s="54">
        <f t="shared" si="9"/>
        <v>0</v>
      </c>
      <c r="K120" s="54"/>
    </row>
    <row r="121" spans="1:11" s="9" customFormat="1" ht="26.25" customHeight="1" hidden="1">
      <c r="A121" s="128"/>
      <c r="B121" s="138"/>
      <c r="C121" s="5" t="s">
        <v>7</v>
      </c>
      <c r="D121" s="54"/>
      <c r="E121" s="54">
        <f t="shared" si="7"/>
        <v>0</v>
      </c>
      <c r="F121" s="54"/>
      <c r="G121" s="54"/>
      <c r="H121" s="54"/>
      <c r="I121" s="54"/>
      <c r="J121" s="54"/>
      <c r="K121" s="54"/>
    </row>
    <row r="122" spans="1:11" s="9" customFormat="1" ht="19.5" customHeight="1">
      <c r="A122" s="131" t="s">
        <v>51</v>
      </c>
      <c r="B122" s="134" t="s">
        <v>14</v>
      </c>
      <c r="C122" s="5" t="s">
        <v>2</v>
      </c>
      <c r="D122" s="53">
        <f>D125+D124</f>
        <v>4133</v>
      </c>
      <c r="E122" s="53">
        <f t="shared" si="7"/>
        <v>26602.4</v>
      </c>
      <c r="F122" s="53">
        <f>F123+F124+F125+F126+F127</f>
        <v>5072</v>
      </c>
      <c r="G122" s="53">
        <f>G123+G124+G125+G126+G127</f>
        <v>5235.6</v>
      </c>
      <c r="H122" s="53">
        <f>H123+H124+H125+H126+H127</f>
        <v>5431.6</v>
      </c>
      <c r="I122" s="53">
        <f>I123+I124+I125+I126+I127</f>
        <v>5431.6</v>
      </c>
      <c r="J122" s="53">
        <f>J123+J124+J125+J126+J127</f>
        <v>5431.6</v>
      </c>
      <c r="K122" s="54"/>
    </row>
    <row r="123" spans="1:11" s="9" customFormat="1" ht="20.25">
      <c r="A123" s="132"/>
      <c r="B123" s="135"/>
      <c r="C123" s="5" t="s">
        <v>3</v>
      </c>
      <c r="D123" s="54"/>
      <c r="E123" s="54">
        <f t="shared" si="7"/>
        <v>0</v>
      </c>
      <c r="F123" s="54"/>
      <c r="G123" s="54"/>
      <c r="H123" s="54"/>
      <c r="I123" s="54"/>
      <c r="J123" s="54"/>
      <c r="K123" s="54"/>
    </row>
    <row r="124" spans="1:11" s="9" customFormat="1" ht="20.25">
      <c r="A124" s="132"/>
      <c r="B124" s="135"/>
      <c r="C124" s="5" t="s">
        <v>4</v>
      </c>
      <c r="D124" s="54"/>
      <c r="E124" s="54">
        <f t="shared" si="7"/>
        <v>0</v>
      </c>
      <c r="F124" s="54"/>
      <c r="G124" s="54"/>
      <c r="H124" s="54"/>
      <c r="I124" s="54"/>
      <c r="J124" s="54"/>
      <c r="K124" s="54"/>
    </row>
    <row r="125" spans="1:11" s="9" customFormat="1" ht="20.25">
      <c r="A125" s="133"/>
      <c r="B125" s="136"/>
      <c r="C125" s="5" t="s">
        <v>5</v>
      </c>
      <c r="D125" s="53">
        <v>4133</v>
      </c>
      <c r="E125" s="53">
        <f t="shared" si="7"/>
        <v>26602.4</v>
      </c>
      <c r="F125" s="53">
        <v>5072</v>
      </c>
      <c r="G125" s="53">
        <v>5235.6</v>
      </c>
      <c r="H125" s="53">
        <v>5431.6</v>
      </c>
      <c r="I125" s="53">
        <v>5431.6</v>
      </c>
      <c r="J125" s="53">
        <v>5431.6</v>
      </c>
      <c r="K125" s="54"/>
    </row>
    <row r="126" spans="1:11" s="9" customFormat="1" ht="40.5" customHeight="1" hidden="1">
      <c r="A126" s="22"/>
      <c r="B126" s="22"/>
      <c r="C126" s="5" t="s">
        <v>6</v>
      </c>
      <c r="D126" s="54"/>
      <c r="E126" s="54">
        <f t="shared" si="7"/>
        <v>0</v>
      </c>
      <c r="F126" s="54"/>
      <c r="G126" s="54"/>
      <c r="H126" s="54"/>
      <c r="I126" s="54"/>
      <c r="J126" s="54"/>
      <c r="K126" s="54"/>
    </row>
    <row r="127" spans="1:11" s="9" customFormat="1" ht="20.25" hidden="1">
      <c r="A127" s="23"/>
      <c r="B127" s="23"/>
      <c r="C127" s="5" t="s">
        <v>7</v>
      </c>
      <c r="D127" s="54"/>
      <c r="E127" s="54">
        <f t="shared" si="7"/>
        <v>0</v>
      </c>
      <c r="F127" s="54"/>
      <c r="G127" s="54"/>
      <c r="H127" s="54"/>
      <c r="I127" s="54"/>
      <c r="J127" s="54"/>
      <c r="K127" s="54"/>
    </row>
    <row r="128" spans="1:12" s="9" customFormat="1" ht="24.75" customHeight="1" hidden="1">
      <c r="A128" s="127" t="s">
        <v>16</v>
      </c>
      <c r="B128" s="128" t="s">
        <v>0</v>
      </c>
      <c r="C128" s="128" t="s">
        <v>1</v>
      </c>
      <c r="D128" s="129" t="s">
        <v>22</v>
      </c>
      <c r="E128" s="129"/>
      <c r="F128" s="129"/>
      <c r="G128" s="129"/>
      <c r="H128" s="129"/>
      <c r="I128" s="129"/>
      <c r="J128" s="129"/>
      <c r="K128" s="129"/>
      <c r="L128" s="11"/>
    </row>
    <row r="129" spans="1:11" s="9" customFormat="1" ht="15" customHeight="1" hidden="1">
      <c r="A129" s="127"/>
      <c r="B129" s="128"/>
      <c r="C129" s="128"/>
      <c r="D129" s="130">
        <v>2014</v>
      </c>
      <c r="E129" s="130" t="s">
        <v>2</v>
      </c>
      <c r="F129" s="130">
        <v>2015</v>
      </c>
      <c r="G129" s="130">
        <v>2016</v>
      </c>
      <c r="H129" s="130">
        <v>2017</v>
      </c>
      <c r="I129" s="130">
        <v>2018</v>
      </c>
      <c r="J129" s="130">
        <v>2019</v>
      </c>
      <c r="K129" s="130">
        <v>2020</v>
      </c>
    </row>
    <row r="130" spans="1:11" s="9" customFormat="1" ht="92.25" customHeight="1" hidden="1">
      <c r="A130" s="127"/>
      <c r="B130" s="128"/>
      <c r="C130" s="128"/>
      <c r="D130" s="130"/>
      <c r="E130" s="130"/>
      <c r="F130" s="130"/>
      <c r="G130" s="130"/>
      <c r="H130" s="130"/>
      <c r="I130" s="130"/>
      <c r="J130" s="130"/>
      <c r="K130" s="130"/>
    </row>
    <row r="131" spans="1:11" s="9" customFormat="1" ht="20.25" customHeight="1">
      <c r="A131" s="131" t="s">
        <v>52</v>
      </c>
      <c r="B131" s="134" t="s">
        <v>15</v>
      </c>
      <c r="C131" s="5" t="s">
        <v>2</v>
      </c>
      <c r="D131" s="53">
        <f>D134+D133</f>
        <v>4349</v>
      </c>
      <c r="E131" s="53">
        <f aca="true" t="shared" si="10" ref="E131:E136">F131+G131+H131+I131+J131+K131</f>
        <v>59214.2</v>
      </c>
      <c r="F131" s="53">
        <f>F132+F133+F134+F135+F136</f>
        <v>10976</v>
      </c>
      <c r="G131" s="53">
        <f>G132+G133+G134+G135+G136</f>
        <v>11723.4</v>
      </c>
      <c r="H131" s="53">
        <f>H132+H133+H134+H135+H136</f>
        <v>12171.6</v>
      </c>
      <c r="I131" s="53">
        <f>I132+I133+I134+I135+I136</f>
        <v>12171.6</v>
      </c>
      <c r="J131" s="53">
        <f>J132+J133+J134+J135+J136</f>
        <v>12171.6</v>
      </c>
      <c r="K131" s="54"/>
    </row>
    <row r="132" spans="1:11" s="9" customFormat="1" ht="20.25">
      <c r="A132" s="132"/>
      <c r="B132" s="135"/>
      <c r="C132" s="5" t="s">
        <v>3</v>
      </c>
      <c r="D132" s="54"/>
      <c r="E132" s="54">
        <f t="shared" si="10"/>
        <v>0</v>
      </c>
      <c r="F132" s="54"/>
      <c r="G132" s="54"/>
      <c r="H132" s="54"/>
      <c r="I132" s="54"/>
      <c r="J132" s="54"/>
      <c r="K132" s="54"/>
    </row>
    <row r="133" spans="1:11" s="9" customFormat="1" ht="20.25">
      <c r="A133" s="132"/>
      <c r="B133" s="135"/>
      <c r="C133" s="5" t="s">
        <v>4</v>
      </c>
      <c r="D133" s="54"/>
      <c r="E133" s="54">
        <f t="shared" si="10"/>
        <v>0</v>
      </c>
      <c r="F133" s="54"/>
      <c r="G133" s="54"/>
      <c r="H133" s="54"/>
      <c r="I133" s="54"/>
      <c r="J133" s="54"/>
      <c r="K133" s="54"/>
    </row>
    <row r="134" spans="1:11" s="9" customFormat="1" ht="20.25">
      <c r="A134" s="133"/>
      <c r="B134" s="136"/>
      <c r="C134" s="5" t="s">
        <v>5</v>
      </c>
      <c r="D134" s="53">
        <v>4349</v>
      </c>
      <c r="E134" s="53">
        <f t="shared" si="10"/>
        <v>59214.2</v>
      </c>
      <c r="F134" s="53">
        <v>10976</v>
      </c>
      <c r="G134" s="53">
        <v>11723.4</v>
      </c>
      <c r="H134" s="53">
        <v>12171.6</v>
      </c>
      <c r="I134" s="53">
        <v>12171.6</v>
      </c>
      <c r="J134" s="53">
        <v>12171.6</v>
      </c>
      <c r="K134" s="54"/>
    </row>
    <row r="135" spans="1:11" s="9" customFormat="1" ht="44.25" customHeight="1" hidden="1">
      <c r="A135" s="22"/>
      <c r="B135" s="22"/>
      <c r="C135" s="5" t="s">
        <v>6</v>
      </c>
      <c r="D135" s="54"/>
      <c r="E135" s="54">
        <f t="shared" si="10"/>
        <v>0</v>
      </c>
      <c r="F135" s="54"/>
      <c r="G135" s="54"/>
      <c r="H135" s="54"/>
      <c r="I135" s="54"/>
      <c r="J135" s="54"/>
      <c r="K135" s="54"/>
    </row>
    <row r="136" spans="1:11" s="9" customFormat="1" ht="20.25" hidden="1">
      <c r="A136" s="23"/>
      <c r="B136" s="23"/>
      <c r="C136" s="5" t="s">
        <v>7</v>
      </c>
      <c r="D136" s="54"/>
      <c r="E136" s="54">
        <f t="shared" si="10"/>
        <v>0</v>
      </c>
      <c r="F136" s="54"/>
      <c r="G136" s="54"/>
      <c r="H136" s="54"/>
      <c r="I136" s="54"/>
      <c r="J136" s="54"/>
      <c r="K136" s="54"/>
    </row>
    <row r="137" spans="1:11" s="9" customFormat="1" ht="16.5" customHeight="1">
      <c r="A137" s="12"/>
      <c r="B137" s="13"/>
      <c r="C137" s="14"/>
      <c r="D137" s="57"/>
      <c r="E137" s="57"/>
      <c r="F137" s="57"/>
      <c r="G137" s="57"/>
      <c r="H137" s="57"/>
      <c r="I137" s="57"/>
      <c r="J137" s="58" t="s">
        <v>80</v>
      </c>
      <c r="K137" s="57"/>
    </row>
    <row r="138" spans="1:11" s="9" customFormat="1" ht="16.5" customHeight="1">
      <c r="A138" s="12"/>
      <c r="B138" s="13"/>
      <c r="C138" s="14"/>
      <c r="D138" s="57"/>
      <c r="E138" s="57"/>
      <c r="F138" s="57"/>
      <c r="G138" s="57"/>
      <c r="H138" s="57"/>
      <c r="I138" s="57"/>
      <c r="J138" s="57"/>
      <c r="K138" s="57"/>
    </row>
    <row r="139" spans="1:11" s="9" customFormat="1" ht="16.5" customHeight="1">
      <c r="A139" s="12"/>
      <c r="B139" s="13"/>
      <c r="C139" s="14"/>
      <c r="D139" s="57"/>
      <c r="E139" s="57"/>
      <c r="F139" s="57"/>
      <c r="G139" s="57"/>
      <c r="H139" s="57"/>
      <c r="I139" s="57"/>
      <c r="J139" s="57"/>
      <c r="K139" s="57"/>
    </row>
    <row r="140" spans="1:11" s="9" customFormat="1" ht="16.5" customHeight="1">
      <c r="A140" s="12"/>
      <c r="B140" s="13"/>
      <c r="C140" s="14"/>
      <c r="D140" s="57"/>
      <c r="E140" s="57"/>
      <c r="F140" s="57"/>
      <c r="G140" s="57"/>
      <c r="H140" s="57"/>
      <c r="I140" s="57"/>
      <c r="J140" s="57"/>
      <c r="K140" s="57"/>
    </row>
    <row r="141" spans="1:11" s="9" customFormat="1" ht="16.5" customHeight="1">
      <c r="A141" s="12"/>
      <c r="B141" s="13"/>
      <c r="C141" s="14"/>
      <c r="D141" s="57"/>
      <c r="E141" s="57"/>
      <c r="F141" s="57"/>
      <c r="G141" s="57"/>
      <c r="H141" s="57"/>
      <c r="I141" s="57"/>
      <c r="J141" s="57"/>
      <c r="K141" s="57"/>
    </row>
    <row r="142" spans="1:11" s="9" customFormat="1" ht="16.5" customHeight="1">
      <c r="A142" s="12"/>
      <c r="B142" s="13"/>
      <c r="C142" s="14"/>
      <c r="D142" s="57"/>
      <c r="E142" s="57"/>
      <c r="F142" s="57"/>
      <c r="G142" s="57"/>
      <c r="H142" s="57"/>
      <c r="I142" s="57"/>
      <c r="J142" s="57"/>
      <c r="K142" s="57"/>
    </row>
    <row r="143" spans="1:14" ht="26.25">
      <c r="A143" s="124"/>
      <c r="B143" s="124"/>
      <c r="C143" s="124"/>
      <c r="D143" s="59"/>
      <c r="E143" s="59"/>
      <c r="F143" s="59"/>
      <c r="G143" s="59"/>
      <c r="H143" s="59"/>
      <c r="I143" s="59"/>
      <c r="J143" s="60"/>
      <c r="K143" s="59"/>
      <c r="L143" s="15"/>
      <c r="M143" s="15"/>
      <c r="N143" s="15"/>
    </row>
    <row r="144" spans="1:13" ht="21.75" customHeight="1">
      <c r="A144" s="125"/>
      <c r="B144" s="125"/>
      <c r="C144" s="125"/>
      <c r="D144" s="59"/>
      <c r="E144" s="59"/>
      <c r="F144" s="59"/>
      <c r="G144" s="59"/>
      <c r="H144" s="59"/>
      <c r="I144" s="126"/>
      <c r="J144" s="126"/>
      <c r="K144" s="126"/>
      <c r="L144" s="15"/>
      <c r="M144" s="15"/>
    </row>
    <row r="145" spans="1:11" ht="26.25">
      <c r="A145" s="6"/>
      <c r="B145" s="7"/>
      <c r="C145" s="6"/>
      <c r="D145" s="48"/>
      <c r="E145" s="48"/>
      <c r="F145" s="48"/>
      <c r="G145" s="48"/>
      <c r="H145" s="48"/>
      <c r="I145" s="48"/>
      <c r="J145" s="48"/>
      <c r="K145" s="48"/>
    </row>
    <row r="146" spans="4:11" ht="16.5">
      <c r="D146" s="46"/>
      <c r="E146" s="46"/>
      <c r="F146" s="46"/>
      <c r="G146" s="46"/>
      <c r="H146" s="46"/>
      <c r="I146" s="46"/>
      <c r="J146" s="61"/>
      <c r="K146" s="46"/>
    </row>
    <row r="147" spans="4:11" ht="16.5">
      <c r="D147" s="46"/>
      <c r="E147" s="46"/>
      <c r="F147" s="46"/>
      <c r="G147" s="46"/>
      <c r="H147" s="46"/>
      <c r="I147" s="46"/>
      <c r="J147" s="46"/>
      <c r="K147" s="46"/>
    </row>
  </sheetData>
  <sheetProtection/>
  <mergeCells count="97">
    <mergeCell ref="C7:C9"/>
    <mergeCell ref="D7:J7"/>
    <mergeCell ref="D8:D9"/>
    <mergeCell ref="H8:H9"/>
    <mergeCell ref="I8:I9"/>
    <mergeCell ref="J8:J9"/>
    <mergeCell ref="G8:G9"/>
    <mergeCell ref="F1:J1"/>
    <mergeCell ref="F2:J2"/>
    <mergeCell ref="F3:J3"/>
    <mergeCell ref="F4:J4"/>
    <mergeCell ref="A5:K5"/>
    <mergeCell ref="A7:A9"/>
    <mergeCell ref="B7:B9"/>
    <mergeCell ref="K8:K9"/>
    <mergeCell ref="E8:E9"/>
    <mergeCell ref="F8:F9"/>
    <mergeCell ref="A10:A15"/>
    <mergeCell ref="B10:B15"/>
    <mergeCell ref="A16:A21"/>
    <mergeCell ref="B16:B21"/>
    <mergeCell ref="A22:A27"/>
    <mergeCell ref="B22:B27"/>
    <mergeCell ref="A28:A33"/>
    <mergeCell ref="B28:B33"/>
    <mergeCell ref="A34:A39"/>
    <mergeCell ref="B34:B39"/>
    <mergeCell ref="A40:A45"/>
    <mergeCell ref="B40:B45"/>
    <mergeCell ref="A46:A51"/>
    <mergeCell ref="B46:B51"/>
    <mergeCell ref="A52:A57"/>
    <mergeCell ref="B52:B57"/>
    <mergeCell ref="A58:A60"/>
    <mergeCell ref="B58:B60"/>
    <mergeCell ref="E59:E60"/>
    <mergeCell ref="F59:F60"/>
    <mergeCell ref="G59:G60"/>
    <mergeCell ref="H59:H60"/>
    <mergeCell ref="I59:I60"/>
    <mergeCell ref="J59:J60"/>
    <mergeCell ref="K59:K60"/>
    <mergeCell ref="A61:A66"/>
    <mergeCell ref="B61:B66"/>
    <mergeCell ref="A67:A72"/>
    <mergeCell ref="B67:B72"/>
    <mergeCell ref="A73:A78"/>
    <mergeCell ref="B73:B78"/>
    <mergeCell ref="C58:C60"/>
    <mergeCell ref="D58:J58"/>
    <mergeCell ref="D59:D60"/>
    <mergeCell ref="A79:A84"/>
    <mergeCell ref="B79:B84"/>
    <mergeCell ref="A85:A90"/>
    <mergeCell ref="B85:B90"/>
    <mergeCell ref="A91:A96"/>
    <mergeCell ref="B91:B96"/>
    <mergeCell ref="J104:J105"/>
    <mergeCell ref="K104:K105"/>
    <mergeCell ref="A106:A111"/>
    <mergeCell ref="B106:B111"/>
    <mergeCell ref="A97:A100"/>
    <mergeCell ref="B97:B100"/>
    <mergeCell ref="A103:A105"/>
    <mergeCell ref="B103:B105"/>
    <mergeCell ref="C103:C105"/>
    <mergeCell ref="D103:J103"/>
    <mergeCell ref="A122:A125"/>
    <mergeCell ref="B122:B125"/>
    <mergeCell ref="E129:E130"/>
    <mergeCell ref="F129:F130"/>
    <mergeCell ref="H104:H105"/>
    <mergeCell ref="I104:I105"/>
    <mergeCell ref="D104:D105"/>
    <mergeCell ref="E104:E105"/>
    <mergeCell ref="F104:F105"/>
    <mergeCell ref="G104:G105"/>
    <mergeCell ref="I129:I130"/>
    <mergeCell ref="J129:J130"/>
    <mergeCell ref="A131:A134"/>
    <mergeCell ref="B131:B134"/>
    <mergeCell ref="K129:K130"/>
    <mergeCell ref="A112:A115"/>
    <mergeCell ref="B112:B115"/>
    <mergeCell ref="K113:K115"/>
    <mergeCell ref="A116:A121"/>
    <mergeCell ref="B116:B121"/>
    <mergeCell ref="A143:C143"/>
    <mergeCell ref="A144:C144"/>
    <mergeCell ref="I144:K144"/>
    <mergeCell ref="A128:A130"/>
    <mergeCell ref="B128:B130"/>
    <mergeCell ref="C128:C130"/>
    <mergeCell ref="D128:K128"/>
    <mergeCell ref="D129:D130"/>
    <mergeCell ref="G129:G130"/>
    <mergeCell ref="H129:H130"/>
  </mergeCells>
  <printOptions/>
  <pageMargins left="0.3937007874015748" right="0.3937007874015748" top="1.1811023622047245" bottom="0.3937007874015748" header="0.31496062992125984" footer="0.31496062992125984"/>
  <pageSetup firstPageNumber="28" useFirstPageNumber="1" fitToHeight="0" fitToWidth="1" horizontalDpi="600" verticalDpi="600" orientation="landscape" paperSize="9" scale="64" r:id="rId3"/>
  <headerFooter alignWithMargins="0">
    <oddHeader>&amp;C&amp;"Times New Roman,обычный"&amp;28 &amp;20&amp;P</oddHeader>
  </headerFooter>
  <rowBreaks count="3" manualBreakCount="3">
    <brk id="57" max="255" man="1"/>
    <brk id="102" max="255" man="1"/>
    <brk id="14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2018-09-18T05:11:55Z</cp:lastPrinted>
  <dcterms:created xsi:type="dcterms:W3CDTF">2006-09-16T00:00:00Z</dcterms:created>
  <dcterms:modified xsi:type="dcterms:W3CDTF">2021-10-15T09:33:18Z</dcterms:modified>
  <cp:category/>
  <cp:version/>
  <cp:contentType/>
  <cp:contentStatus/>
</cp:coreProperties>
</file>